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aparat" sheetId="2" r:id="rId2"/>
    <sheet name="casa de cultură" sheetId="3" r:id="rId3"/>
    <sheet name="biblioteca" sheetId="4" r:id="rId4"/>
    <sheet name="amenajare" sheetId="5" r:id="rId5"/>
    <sheet name="aprovizionare cu apă" sheetId="6" r:id="rId6"/>
    <sheet name="drumuri" sheetId="7" r:id="rId7"/>
    <sheet name="iluminarea stradală" sheetId="8" r:id="rId8"/>
    <sheet name="sport" sheetId="9" r:id="rId9"/>
    <sheet name="activități culturale" sheetId="10" r:id="rId10"/>
    <sheet name="rezerva" sheetId="11" r:id="rId11"/>
    <sheet name="venituri" sheetId="12" r:id="rId12"/>
    <sheet name="Лист2" sheetId="13" r:id="rId13"/>
  </sheets>
  <definedNames>
    <definedName name="_xlnm.Print_Area" localSheetId="9">'activități culturale'!$A$1:$E$15</definedName>
    <definedName name="_xlnm.Print_Area" localSheetId="4">amenajare!$A$1:$C$45</definedName>
    <definedName name="_xlnm.Print_Area" localSheetId="1">aparat!$A$1:$C$49</definedName>
    <definedName name="_xlnm.Print_Area" localSheetId="11">venituri!$A$1:$F$32</definedName>
    <definedName name="_xlnm.Print_Area" localSheetId="0">Лист1!$A$1:$M$36</definedName>
    <definedName name="_xlnm.Print_Area" localSheetId="12">Лист2!$A$1:$AQ$46</definedName>
  </definedNames>
  <calcPr calcId="162913"/>
</workbook>
</file>

<file path=xl/calcChain.xml><?xml version="1.0" encoding="utf-8"?>
<calcChain xmlns="http://schemas.openxmlformats.org/spreadsheetml/2006/main">
  <c r="C7" i="1"/>
  <c r="C25"/>
  <c r="M22"/>
  <c r="D25" l="1"/>
  <c r="E25"/>
  <c r="F25"/>
  <c r="G25"/>
  <c r="H25"/>
  <c r="I25"/>
  <c r="J25"/>
  <c r="K25"/>
  <c r="L25"/>
  <c r="AC4" i="13"/>
  <c r="AC7"/>
  <c r="AC8"/>
  <c r="AC10"/>
  <c r="AC11"/>
  <c r="AN11" s="1"/>
  <c r="AC12"/>
  <c r="AC13"/>
  <c r="AC14"/>
  <c r="AC15"/>
  <c r="AN15" s="1"/>
  <c r="AC16"/>
  <c r="AC17"/>
  <c r="AC18"/>
  <c r="AN18" s="1"/>
  <c r="AC19"/>
  <c r="AN19" s="1"/>
  <c r="AC20"/>
  <c r="AC21"/>
  <c r="AC23"/>
  <c r="AC24"/>
  <c r="AC26"/>
  <c r="AC27"/>
  <c r="AN27" s="1"/>
  <c r="AC28"/>
  <c r="AC31"/>
  <c r="AC32"/>
  <c r="AC33"/>
  <c r="AC34"/>
  <c r="AN34" s="1"/>
  <c r="AC35"/>
  <c r="AN35" s="1"/>
  <c r="AC37"/>
  <c r="AC38"/>
  <c r="AN38" s="1"/>
  <c r="AC39"/>
  <c r="AN39" s="1"/>
  <c r="AC40"/>
  <c r="AC41"/>
  <c r="AC42"/>
  <c r="AE7"/>
  <c r="AE8"/>
  <c r="AE10"/>
  <c r="AE11"/>
  <c r="AE12"/>
  <c r="AP12" s="1"/>
  <c r="AE13"/>
  <c r="AE14"/>
  <c r="AE15"/>
  <c r="AE16"/>
  <c r="AE17"/>
  <c r="AP17" s="1"/>
  <c r="AE18"/>
  <c r="AE19"/>
  <c r="AE20"/>
  <c r="AP20" s="1"/>
  <c r="AE21"/>
  <c r="AE23"/>
  <c r="AE24"/>
  <c r="AE26"/>
  <c r="AE27"/>
  <c r="AE28"/>
  <c r="AE31"/>
  <c r="AE32"/>
  <c r="AP32" s="1"/>
  <c r="AE33"/>
  <c r="AP33" s="1"/>
  <c r="AE34"/>
  <c r="AE35"/>
  <c r="AE37"/>
  <c r="AE38"/>
  <c r="AE39"/>
  <c r="AP39" s="1"/>
  <c r="AE40"/>
  <c r="AP40" s="1"/>
  <c r="AE41"/>
  <c r="AE42"/>
  <c r="AD7"/>
  <c r="AD8"/>
  <c r="AD10"/>
  <c r="AD11"/>
  <c r="AD12"/>
  <c r="AD13"/>
  <c r="AD14"/>
  <c r="AD15"/>
  <c r="AO15" s="1"/>
  <c r="AD16"/>
  <c r="AD17"/>
  <c r="AD18"/>
  <c r="AO18" s="1"/>
  <c r="AD19"/>
  <c r="AD20"/>
  <c r="AD21"/>
  <c r="AD23"/>
  <c r="AD24"/>
  <c r="AD26"/>
  <c r="AD27"/>
  <c r="AO27" s="1"/>
  <c r="AD28"/>
  <c r="AD31"/>
  <c r="AD32"/>
  <c r="AD33"/>
  <c r="AD34"/>
  <c r="AD35"/>
  <c r="AO35" s="1"/>
  <c r="AD37"/>
  <c r="AD38"/>
  <c r="AO38" s="1"/>
  <c r="AD39"/>
  <c r="AD40"/>
  <c r="AD41"/>
  <c r="AD42"/>
  <c r="AO42" s="1"/>
  <c r="AE5"/>
  <c r="AE4"/>
  <c r="AD5"/>
  <c r="AD4"/>
  <c r="AO4" s="1"/>
  <c r="AC5"/>
  <c r="AA43"/>
  <c r="Z43"/>
  <c r="Y43"/>
  <c r="AA36"/>
  <c r="Z36"/>
  <c r="Y36"/>
  <c r="AA29"/>
  <c r="Z29"/>
  <c r="Y29"/>
  <c r="AA25"/>
  <c r="Z25"/>
  <c r="Y25"/>
  <c r="AA22"/>
  <c r="Z22"/>
  <c r="Y22"/>
  <c r="AA9"/>
  <c r="Z9"/>
  <c r="Y9"/>
  <c r="AA6"/>
  <c r="Z6"/>
  <c r="Y6"/>
  <c r="AI46"/>
  <c r="AL6"/>
  <c r="AM6"/>
  <c r="AK6"/>
  <c r="AG6"/>
  <c r="AH6"/>
  <c r="AF6"/>
  <c r="T6"/>
  <c r="U6"/>
  <c r="V6"/>
  <c r="W6"/>
  <c r="X6"/>
  <c r="S6"/>
  <c r="K6"/>
  <c r="L6"/>
  <c r="M6"/>
  <c r="N6"/>
  <c r="O6"/>
  <c r="P6"/>
  <c r="Q6"/>
  <c r="J6"/>
  <c r="C6"/>
  <c r="AD6" s="1"/>
  <c r="D6"/>
  <c r="AE6" s="1"/>
  <c r="E6"/>
  <c r="F6"/>
  <c r="G6"/>
  <c r="H6"/>
  <c r="B6"/>
  <c r="AP11"/>
  <c r="AP13"/>
  <c r="AP15"/>
  <c r="AP19"/>
  <c r="AP21"/>
  <c r="AP27"/>
  <c r="AP35"/>
  <c r="AO12"/>
  <c r="AO14"/>
  <c r="AO16"/>
  <c r="AO20"/>
  <c r="AO39"/>
  <c r="AO40"/>
  <c r="AO41"/>
  <c r="AN13"/>
  <c r="AN17"/>
  <c r="AN21"/>
  <c r="AN41"/>
  <c r="AE3"/>
  <c r="AD3"/>
  <c r="AO3" s="1"/>
  <c r="AC3"/>
  <c r="AM43"/>
  <c r="AL43"/>
  <c r="AK43"/>
  <c r="AH43"/>
  <c r="AG43"/>
  <c r="AF43"/>
  <c r="X43"/>
  <c r="W43"/>
  <c r="V43"/>
  <c r="U43"/>
  <c r="T43"/>
  <c r="S43"/>
  <c r="Q43"/>
  <c r="P43"/>
  <c r="O43"/>
  <c r="N43"/>
  <c r="M43"/>
  <c r="L43"/>
  <c r="K43"/>
  <c r="J43"/>
  <c r="H43"/>
  <c r="G43"/>
  <c r="F43"/>
  <c r="AD43" s="1"/>
  <c r="E43"/>
  <c r="D43"/>
  <c r="AE43" s="1"/>
  <c r="C43"/>
  <c r="B43"/>
  <c r="AC43" s="1"/>
  <c r="AP42"/>
  <c r="AN42"/>
  <c r="AP41"/>
  <c r="AN40"/>
  <c r="AP38"/>
  <c r="AM36"/>
  <c r="AL36"/>
  <c r="AK36"/>
  <c r="AH36"/>
  <c r="AG36"/>
  <c r="AF36"/>
  <c r="X36"/>
  <c r="W36"/>
  <c r="V36"/>
  <c r="U36"/>
  <c r="T36"/>
  <c r="S36"/>
  <c r="Q36"/>
  <c r="P36"/>
  <c r="O36"/>
  <c r="N36"/>
  <c r="M36"/>
  <c r="L36"/>
  <c r="K36"/>
  <c r="J36"/>
  <c r="H36"/>
  <c r="G36"/>
  <c r="F36"/>
  <c r="E36"/>
  <c r="D36"/>
  <c r="AE36" s="1"/>
  <c r="C36"/>
  <c r="AD36" s="1"/>
  <c r="B36"/>
  <c r="AP34"/>
  <c r="AO34"/>
  <c r="AO33"/>
  <c r="AN33"/>
  <c r="AO32"/>
  <c r="AN32"/>
  <c r="AM29"/>
  <c r="AL29"/>
  <c r="AK29"/>
  <c r="AH29"/>
  <c r="AG29"/>
  <c r="AF29"/>
  <c r="X29"/>
  <c r="W29"/>
  <c r="V29"/>
  <c r="U29"/>
  <c r="T29"/>
  <c r="S29"/>
  <c r="Q29"/>
  <c r="P29"/>
  <c r="O29"/>
  <c r="N29"/>
  <c r="M29"/>
  <c r="L29"/>
  <c r="K29"/>
  <c r="J29"/>
  <c r="H29"/>
  <c r="G29"/>
  <c r="F29"/>
  <c r="E29"/>
  <c r="D29"/>
  <c r="AE29" s="1"/>
  <c r="C29"/>
  <c r="AD29" s="1"/>
  <c r="B29"/>
  <c r="AC29" s="1"/>
  <c r="AM25"/>
  <c r="AM30" s="1"/>
  <c r="AL25"/>
  <c r="AK25"/>
  <c r="AH25"/>
  <c r="AG25"/>
  <c r="AF25"/>
  <c r="X25"/>
  <c r="W25"/>
  <c r="V25"/>
  <c r="U25"/>
  <c r="T25"/>
  <c r="S25"/>
  <c r="Q25"/>
  <c r="P25"/>
  <c r="O25"/>
  <c r="N25"/>
  <c r="M25"/>
  <c r="L25"/>
  <c r="K25"/>
  <c r="J25"/>
  <c r="H25"/>
  <c r="G25"/>
  <c r="F25"/>
  <c r="E25"/>
  <c r="D25"/>
  <c r="AE25" s="1"/>
  <c r="C25"/>
  <c r="AD25" s="1"/>
  <c r="B25"/>
  <c r="AC25" s="1"/>
  <c r="AP24"/>
  <c r="AO24"/>
  <c r="AN24"/>
  <c r="AM22"/>
  <c r="AL22"/>
  <c r="AK22"/>
  <c r="AH22"/>
  <c r="AG22"/>
  <c r="AF22"/>
  <c r="X22"/>
  <c r="W22"/>
  <c r="V22"/>
  <c r="U22"/>
  <c r="T22"/>
  <c r="S22"/>
  <c r="Q22"/>
  <c r="P22"/>
  <c r="O22"/>
  <c r="N22"/>
  <c r="M22"/>
  <c r="L22"/>
  <c r="K22"/>
  <c r="J22"/>
  <c r="H22"/>
  <c r="G22"/>
  <c r="F22"/>
  <c r="E22"/>
  <c r="D22"/>
  <c r="AE22" s="1"/>
  <c r="C22"/>
  <c r="AD22" s="1"/>
  <c r="B22"/>
  <c r="AC22" s="1"/>
  <c r="AO21"/>
  <c r="AN20"/>
  <c r="AO19"/>
  <c r="AP18"/>
  <c r="AO17"/>
  <c r="AP16"/>
  <c r="AN16"/>
  <c r="AP14"/>
  <c r="AN14"/>
  <c r="AO13"/>
  <c r="AN12"/>
  <c r="AO11"/>
  <c r="AM9"/>
  <c r="AL9"/>
  <c r="AK9"/>
  <c r="AH9"/>
  <c r="AG9"/>
  <c r="AF9"/>
  <c r="X9"/>
  <c r="W9"/>
  <c r="W30" s="1"/>
  <c r="V9"/>
  <c r="U9"/>
  <c r="T9"/>
  <c r="S9"/>
  <c r="S30" s="1"/>
  <c r="Q9"/>
  <c r="P9"/>
  <c r="O9"/>
  <c r="N9"/>
  <c r="AE9" s="1"/>
  <c r="M9"/>
  <c r="L9"/>
  <c r="K9"/>
  <c r="J9"/>
  <c r="H9"/>
  <c r="G9"/>
  <c r="F9"/>
  <c r="E9"/>
  <c r="D9"/>
  <c r="C9"/>
  <c r="AD9" s="1"/>
  <c r="B9"/>
  <c r="AC9" s="1"/>
  <c r="AP8"/>
  <c r="AO8"/>
  <c r="AN8"/>
  <c r="AK30"/>
  <c r="AP4"/>
  <c r="AN4"/>
  <c r="AP3"/>
  <c r="AN3"/>
  <c r="C3" i="5"/>
  <c r="C36"/>
  <c r="C33"/>
  <c r="C7" i="8"/>
  <c r="C4"/>
  <c r="C9" s="1"/>
  <c r="C7" i="6"/>
  <c r="C4"/>
  <c r="C10" s="1"/>
  <c r="C20" i="5"/>
  <c r="C24" s="1"/>
  <c r="C16"/>
  <c r="C7"/>
  <c r="C5" i="4"/>
  <c r="C21" i="12"/>
  <c r="C16"/>
  <c r="C23"/>
  <c r="C18"/>
  <c r="C12"/>
  <c r="C5"/>
  <c r="D15" i="10"/>
  <c r="E15"/>
  <c r="D6"/>
  <c r="E6"/>
  <c r="D16" i="3"/>
  <c r="E16"/>
  <c r="D8"/>
  <c r="E8"/>
  <c r="D5"/>
  <c r="E5"/>
  <c r="D42"/>
  <c r="E42"/>
  <c r="D34"/>
  <c r="E34"/>
  <c r="D31"/>
  <c r="E31"/>
  <c r="E30" s="1"/>
  <c r="C31"/>
  <c r="C5"/>
  <c r="V30" i="13" l="1"/>
  <c r="Y45"/>
  <c r="D30" i="3"/>
  <c r="U30" i="13"/>
  <c r="Q30"/>
  <c r="X30"/>
  <c r="T30"/>
  <c r="O30"/>
  <c r="O46" s="1"/>
  <c r="AC6"/>
  <c r="E25" i="3"/>
  <c r="C38" i="5"/>
  <c r="B45" i="13"/>
  <c r="P30"/>
  <c r="AC36"/>
  <c r="AA45"/>
  <c r="Y30"/>
  <c r="Y46" s="1"/>
  <c r="AA30"/>
  <c r="Z30"/>
  <c r="Z45"/>
  <c r="AF30"/>
  <c r="D45"/>
  <c r="H45"/>
  <c r="K45"/>
  <c r="AL45"/>
  <c r="O45"/>
  <c r="Q45"/>
  <c r="Q46" s="1"/>
  <c r="T45"/>
  <c r="T46" s="1"/>
  <c r="V45"/>
  <c r="V46" s="1"/>
  <c r="X45"/>
  <c r="X46" s="1"/>
  <c r="AG45"/>
  <c r="C30"/>
  <c r="L30"/>
  <c r="N30"/>
  <c r="AH30"/>
  <c r="B30"/>
  <c r="D30"/>
  <c r="M30"/>
  <c r="AN22"/>
  <c r="AP22"/>
  <c r="E45"/>
  <c r="G45"/>
  <c r="L45"/>
  <c r="N45"/>
  <c r="AG30"/>
  <c r="F45"/>
  <c r="J45"/>
  <c r="M45"/>
  <c r="P45"/>
  <c r="P46" s="1"/>
  <c r="S45"/>
  <c r="S46" s="1"/>
  <c r="U45"/>
  <c r="W45"/>
  <c r="W46" s="1"/>
  <c r="AH45"/>
  <c r="AK45"/>
  <c r="AK46" s="1"/>
  <c r="AM45"/>
  <c r="AM46" s="1"/>
  <c r="F30"/>
  <c r="F46" s="1"/>
  <c r="J30"/>
  <c r="E30"/>
  <c r="G30"/>
  <c r="G46" s="1"/>
  <c r="H30"/>
  <c r="K30"/>
  <c r="C45"/>
  <c r="AO22"/>
  <c r="AL30"/>
  <c r="AL46" s="1"/>
  <c r="AF45"/>
  <c r="AC45"/>
  <c r="AN36"/>
  <c r="AE45"/>
  <c r="AP36"/>
  <c r="AD45"/>
  <c r="AO36"/>
  <c r="AO5"/>
  <c r="AO6" s="1"/>
  <c r="AO7"/>
  <c r="AO9" s="1"/>
  <c r="AO10"/>
  <c r="AO23"/>
  <c r="AO25" s="1"/>
  <c r="AO26"/>
  <c r="AO29" s="1"/>
  <c r="AO31"/>
  <c r="AO37"/>
  <c r="AO43" s="1"/>
  <c r="AN5"/>
  <c r="AN6" s="1"/>
  <c r="AP5"/>
  <c r="AP6" s="1"/>
  <c r="AN7"/>
  <c r="AN9" s="1"/>
  <c r="AP7"/>
  <c r="AP9" s="1"/>
  <c r="AN10"/>
  <c r="AP10"/>
  <c r="AN23"/>
  <c r="AN25" s="1"/>
  <c r="AP23"/>
  <c r="AP25" s="1"/>
  <c r="AN26"/>
  <c r="AN29" s="1"/>
  <c r="AP26"/>
  <c r="AP29" s="1"/>
  <c r="AN31"/>
  <c r="AP31"/>
  <c r="AN37"/>
  <c r="AN43" s="1"/>
  <c r="AP37"/>
  <c r="AP43" s="1"/>
  <c r="C12" i="5"/>
  <c r="D25" i="3"/>
  <c r="E4"/>
  <c r="D4"/>
  <c r="C24" i="12"/>
  <c r="C28" s="1"/>
  <c r="D47" i="3"/>
  <c r="E47"/>
  <c r="C5" i="2"/>
  <c r="C4" s="1"/>
  <c r="D4" i="1"/>
  <c r="E4"/>
  <c r="F4"/>
  <c r="G4"/>
  <c r="H4"/>
  <c r="I4"/>
  <c r="J4"/>
  <c r="K4"/>
  <c r="L4"/>
  <c r="C4"/>
  <c r="C8" i="2"/>
  <c r="C42" i="3"/>
  <c r="C34"/>
  <c r="C30" s="1"/>
  <c r="C15" i="10"/>
  <c r="C44" i="5"/>
  <c r="C29"/>
  <c r="C16" i="3"/>
  <c r="C8"/>
  <c r="C4" s="1"/>
  <c r="C16" i="4"/>
  <c r="C8"/>
  <c r="C5" i="7"/>
  <c r="C6" i="9"/>
  <c r="C6" i="11"/>
  <c r="C6" i="10"/>
  <c r="C4" i="4"/>
  <c r="C21" s="1"/>
  <c r="C30" i="2"/>
  <c r="M5" i="1"/>
  <c r="M6"/>
  <c r="M8"/>
  <c r="M9"/>
  <c r="M10"/>
  <c r="M11"/>
  <c r="M12"/>
  <c r="M13"/>
  <c r="M14"/>
  <c r="M15"/>
  <c r="M16"/>
  <c r="M17"/>
  <c r="M18"/>
  <c r="M19"/>
  <c r="M20"/>
  <c r="M21"/>
  <c r="M23"/>
  <c r="M24"/>
  <c r="M26"/>
  <c r="M27"/>
  <c r="M28"/>
  <c r="M29"/>
  <c r="M30"/>
  <c r="M31"/>
  <c r="M32"/>
  <c r="M33"/>
  <c r="M34"/>
  <c r="D7"/>
  <c r="E7"/>
  <c r="F7"/>
  <c r="G7"/>
  <c r="H7"/>
  <c r="I7"/>
  <c r="J7"/>
  <c r="J35" s="1"/>
  <c r="K7"/>
  <c r="L7"/>
  <c r="B46" i="13" l="1"/>
  <c r="AC30"/>
  <c r="AC46" s="1"/>
  <c r="AD46"/>
  <c r="AD30"/>
  <c r="U46"/>
  <c r="I3" i="1"/>
  <c r="K46" i="13"/>
  <c r="J46"/>
  <c r="AG46"/>
  <c r="D46"/>
  <c r="AE30"/>
  <c r="AE46" s="1"/>
  <c r="M25" i="1"/>
  <c r="F3"/>
  <c r="H35"/>
  <c r="AP45" i="13"/>
  <c r="AO45"/>
  <c r="AA46"/>
  <c r="H46"/>
  <c r="E46"/>
  <c r="M46"/>
  <c r="N46"/>
  <c r="C46"/>
  <c r="AF46"/>
  <c r="Z46"/>
  <c r="AN45"/>
  <c r="AH46"/>
  <c r="L46"/>
  <c r="AN30"/>
  <c r="AN46" s="1"/>
  <c r="AP30"/>
  <c r="AO30"/>
  <c r="AO46" s="1"/>
  <c r="L35" i="1"/>
  <c r="L3"/>
  <c r="J3"/>
  <c r="H3"/>
  <c r="D3"/>
  <c r="C3"/>
  <c r="K3"/>
  <c r="G3"/>
  <c r="E3"/>
  <c r="C44" i="2"/>
  <c r="C47" i="3"/>
  <c r="M4" i="1"/>
  <c r="K35"/>
  <c r="I35"/>
  <c r="E35"/>
  <c r="D35"/>
  <c r="C25" i="3"/>
  <c r="F35" i="1"/>
  <c r="G35"/>
  <c r="M7"/>
  <c r="C35"/>
  <c r="AP46" i="13" l="1"/>
  <c r="M3" i="1"/>
  <c r="M35"/>
</calcChain>
</file>

<file path=xl/sharedStrings.xml><?xml version="1.0" encoding="utf-8"?>
<sst xmlns="http://schemas.openxmlformats.org/spreadsheetml/2006/main" count="350" uniqueCount="113">
  <si>
    <t>Total Salariu</t>
  </si>
  <si>
    <t>Remunerarea muncii angajatilor</t>
  </si>
  <si>
    <t>Bunuri si servicii</t>
  </si>
  <si>
    <t>Energie electrică</t>
  </si>
  <si>
    <t>Servicii informaționale</t>
  </si>
  <si>
    <t>Servicii de telecomunicații</t>
  </si>
  <si>
    <t>Formare profesională</t>
  </si>
  <si>
    <t>Deplasări de serviciu în interiorul țării</t>
  </si>
  <si>
    <t>Servicii judiciare</t>
  </si>
  <si>
    <t>Servicii bancare</t>
  </si>
  <si>
    <t>Servicii poștale</t>
  </si>
  <si>
    <t>Servicii neatribuite altor alineate</t>
  </si>
  <si>
    <t>Cotizații sindicale în organizațiile din țară</t>
  </si>
  <si>
    <t>Indemnizația alesului local</t>
  </si>
  <si>
    <t>Active financiare</t>
  </si>
  <si>
    <t>Procurarea combustibilului, carburanților și lubrifianților</t>
  </si>
  <si>
    <t>Procurarea pieselor de schimb</t>
  </si>
  <si>
    <t>Procurarea rechizitelor de birou și materialelor de uz gospodăresc</t>
  </si>
  <si>
    <t>Procurarea materialelor de construcții</t>
  </si>
  <si>
    <t>Procurarea altor materiale</t>
  </si>
  <si>
    <t>denumire</t>
  </si>
  <si>
    <t>cod ECO</t>
  </si>
  <si>
    <t>Aparat</t>
  </si>
  <si>
    <t>c/c</t>
  </si>
  <si>
    <t>bibliot.</t>
  </si>
  <si>
    <t>amenaj.</t>
  </si>
  <si>
    <t>aprov.cu apa</t>
  </si>
  <si>
    <t>drumuri</t>
  </si>
  <si>
    <t>ilumin.     stradală</t>
  </si>
  <si>
    <t>sport</t>
  </si>
  <si>
    <t>activități culturale</t>
  </si>
  <si>
    <t>rezerva</t>
  </si>
  <si>
    <t>TOTAL</t>
  </si>
  <si>
    <t>Contribuții de asigurări sociale de stat obligatorii(23%)</t>
  </si>
  <si>
    <t>Alte servicii comunale(gunoi, întreținerea drumurilor)</t>
  </si>
  <si>
    <t>Procurarea uneltelor şi sculelor, inventarului de producere şi gospodăresc</t>
  </si>
  <si>
    <t>Reparaţii capitale ale construcţiilor speciale</t>
  </si>
  <si>
    <t>Procurarea medicamentelor şi materialelor sanitare</t>
  </si>
  <si>
    <t>Indemnizații la încetarea acțiunii contractului de muncă</t>
  </si>
  <si>
    <t>Servicii de transport</t>
  </si>
  <si>
    <t>Servicii de reparaţii curente</t>
  </si>
  <si>
    <t>Indemnizații pentru incapacitatea temporară de muncă (F/Boală)</t>
  </si>
  <si>
    <t>Procurarea maşinilor şi utilajelor (benzopilă, cosilca)</t>
  </si>
  <si>
    <t>ecologia</t>
  </si>
  <si>
    <t>cadastru</t>
  </si>
  <si>
    <t xml:space="preserve">monitor </t>
  </si>
  <si>
    <t>gazeta</t>
  </si>
  <si>
    <t>licitant</t>
  </si>
  <si>
    <t>rechizite</t>
  </si>
  <si>
    <t>mater.</t>
  </si>
  <si>
    <t>apa potabilă</t>
  </si>
  <si>
    <t>cadou revelion</t>
  </si>
  <si>
    <t>Hram, ziua satului,ziua vinului</t>
  </si>
  <si>
    <t>Berbec,iepure,cucoș,premii,diploame</t>
  </si>
  <si>
    <t>Procurarea medicamentelor şi materialelor sanitare(dezinfectarea)</t>
  </si>
  <si>
    <t>Servicii de reparaţii curente (întreț. drumurilor,gunoiște)</t>
  </si>
  <si>
    <t>Aprovizionarea cu apă 2020</t>
  </si>
  <si>
    <t>Drumuri  2020</t>
  </si>
  <si>
    <t>Iluminarea stradală  2020</t>
  </si>
  <si>
    <t>Sport  2020</t>
  </si>
  <si>
    <t>REZERVA   2020</t>
  </si>
  <si>
    <t>Biblioteca   2020</t>
  </si>
  <si>
    <t>rechezite</t>
  </si>
  <si>
    <t>materiale</t>
  </si>
  <si>
    <t>cadou de revilion</t>
  </si>
  <si>
    <t>Alte servicii comunale(servcom)</t>
  </si>
  <si>
    <t>Procurarea uneltelor şi sculelor, inventarului de producere şi gospodăresc( cosilca,....)</t>
  </si>
  <si>
    <t>Contribuții de asigurări sociale de stat obligatorii(29%)</t>
  </si>
  <si>
    <t>Aparat  2021</t>
  </si>
  <si>
    <t>Amenajarea 2021</t>
  </si>
  <si>
    <t>Aprovizionarea cu apă 2021</t>
  </si>
  <si>
    <t>Drumuri  2021</t>
  </si>
  <si>
    <t>Iluminarea stradală  2021</t>
  </si>
  <si>
    <t>Sport  2021</t>
  </si>
  <si>
    <t>ACTIVITĂȚI CULTURALE  2021</t>
  </si>
  <si>
    <t>REZERVA   2021</t>
  </si>
  <si>
    <t>Biblioteca   2021</t>
  </si>
  <si>
    <t>Caminul cultural  2021</t>
  </si>
  <si>
    <t>Procurarea maşinilor şi utilajelor (printer)</t>
  </si>
  <si>
    <t>F1</t>
  </si>
  <si>
    <t>111110,111121,111125,111130</t>
  </si>
  <si>
    <t>Total</t>
  </si>
  <si>
    <t xml:space="preserve">TOTAL </t>
  </si>
  <si>
    <t xml:space="preserve">Procurarea maşinilor şi utilajelor </t>
  </si>
  <si>
    <t>A10885  0111</t>
  </si>
  <si>
    <t>B10885  0620</t>
  </si>
  <si>
    <t>C10885 0630</t>
  </si>
  <si>
    <t>D10885  0451</t>
  </si>
  <si>
    <t>E10885  0820</t>
  </si>
  <si>
    <t>F10885  0812</t>
  </si>
  <si>
    <t>J10885  1070</t>
  </si>
  <si>
    <t>TOTAL  A10885</t>
  </si>
  <si>
    <t>Aprob</t>
  </si>
  <si>
    <t>Prec</t>
  </si>
  <si>
    <t>Executat</t>
  </si>
  <si>
    <t>cheltuieli</t>
  </si>
  <si>
    <t>modificarea</t>
  </si>
  <si>
    <t>la început</t>
  </si>
  <si>
    <t>la sfîrșit</t>
  </si>
  <si>
    <t>G10885 0640</t>
  </si>
  <si>
    <t>Aparat 0111 00005</t>
  </si>
  <si>
    <t>c/c  0820  00234</t>
  </si>
  <si>
    <t>bibliot.  0820  00231</t>
  </si>
  <si>
    <t>aprov.cu apa 0630 7503</t>
  </si>
  <si>
    <t>ilumin 0640  7505</t>
  </si>
  <si>
    <t>sport 0812  8602</t>
  </si>
  <si>
    <t>activități 0820  8502</t>
  </si>
  <si>
    <t>rezerva  0169  0802</t>
  </si>
  <si>
    <t>drum  0451  6402</t>
  </si>
  <si>
    <t>amenaj 0620  7502</t>
  </si>
  <si>
    <t>Procurarea maşinilor şi utilajelor (benzopilă, cosilca,condiționer)</t>
  </si>
  <si>
    <t>Achitarea indemnizației alesului local la expirarea mandatului</t>
  </si>
  <si>
    <t>Primăria Ciucur-Mingir        2026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</si>
</sst>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4" borderId="2" xfId="0" applyFont="1" applyFill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/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/>
    <xf numFmtId="0" fontId="2" fillId="0" borderId="0" xfId="0" applyFont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2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3" fillId="0" borderId="1" xfId="0" applyFont="1" applyBorder="1"/>
    <xf numFmtId="2" fontId="3" fillId="2" borderId="1" xfId="0" applyNumberFormat="1" applyFont="1" applyFill="1" applyBorder="1"/>
    <xf numFmtId="2" fontId="3" fillId="0" borderId="1" xfId="0" applyNumberFormat="1" applyFont="1" applyBorder="1"/>
    <xf numFmtId="2" fontId="3" fillId="0" borderId="1" xfId="0" applyNumberFormat="1" applyFont="1" applyFill="1" applyBorder="1"/>
    <xf numFmtId="2" fontId="3" fillId="3" borderId="1" xfId="0" applyNumberFormat="1" applyFont="1" applyFill="1" applyBorder="1"/>
    <xf numFmtId="0" fontId="1" fillId="0" borderId="0" xfId="0" applyFont="1"/>
    <xf numFmtId="0" fontId="2" fillId="0" borderId="1" xfId="0" applyFont="1" applyBorder="1" applyAlignment="1">
      <alignment horizontal="right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2" fontId="0" fillId="0" borderId="1" xfId="0" applyNumberFormat="1" applyFont="1" applyBorder="1"/>
    <xf numFmtId="0" fontId="1" fillId="0" borderId="0" xfId="0" applyFont="1" applyFill="1"/>
    <xf numFmtId="0" fontId="0" fillId="0" borderId="0" xfId="0" applyFill="1"/>
    <xf numFmtId="0" fontId="0" fillId="3" borderId="0" xfId="0" applyFill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3" borderId="1" xfId="0" applyFont="1" applyFill="1" applyBorder="1"/>
    <xf numFmtId="0" fontId="0" fillId="0" borderId="0" xfId="0" applyFill="1" applyBorder="1"/>
    <xf numFmtId="0" fontId="1" fillId="3" borderId="0" xfId="0" applyFont="1" applyFill="1" applyAlignment="1">
      <alignment horizontal="center" vertical="center"/>
    </xf>
    <xf numFmtId="2" fontId="1" fillId="2" borderId="1" xfId="0" applyNumberFormat="1" applyFont="1" applyFill="1" applyBorder="1"/>
    <xf numFmtId="2" fontId="0" fillId="0" borderId="1" xfId="0" applyNumberFormat="1" applyFill="1" applyBorder="1"/>
    <xf numFmtId="2" fontId="0" fillId="0" borderId="1" xfId="0" applyNumberFormat="1" applyFont="1" applyFill="1" applyBorder="1"/>
    <xf numFmtId="2" fontId="1" fillId="3" borderId="1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>
      <alignment vertical="top" wrapText="1"/>
    </xf>
    <xf numFmtId="0" fontId="3" fillId="2" borderId="1" xfId="0" applyFont="1" applyFill="1" applyBorder="1"/>
    <xf numFmtId="0" fontId="2" fillId="0" borderId="4" xfId="0" applyFont="1" applyFill="1" applyBorder="1" applyAlignment="1">
      <alignment vertical="top" wrapText="1"/>
    </xf>
    <xf numFmtId="2" fontId="2" fillId="0" borderId="4" xfId="0" applyNumberFormat="1" applyFont="1" applyBorder="1"/>
    <xf numFmtId="2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wrapText="1"/>
    </xf>
    <xf numFmtId="0" fontId="2" fillId="0" borderId="0" xfId="0" applyFont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/>
    <xf numFmtId="0" fontId="6" fillId="5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6" fillId="2" borderId="0" xfId="0" applyNumberFormat="1" applyFont="1" applyFill="1" applyAlignment="1">
      <alignment horizontal="center" vertical="center"/>
    </xf>
    <xf numFmtId="0" fontId="5" fillId="7" borderId="1" xfId="0" applyFont="1" applyFill="1" applyBorder="1"/>
    <xf numFmtId="2" fontId="6" fillId="7" borderId="1" xfId="0" applyNumberFormat="1" applyFont="1" applyFill="1" applyBorder="1"/>
    <xf numFmtId="2" fontId="6" fillId="0" borderId="1" xfId="0" applyNumberFormat="1" applyFont="1" applyFill="1" applyBorder="1"/>
    <xf numFmtId="2" fontId="5" fillId="7" borderId="1" xfId="0" applyNumberFormat="1" applyFont="1" applyFill="1" applyBorder="1"/>
    <xf numFmtId="0" fontId="6" fillId="7" borderId="0" xfId="0" applyFont="1" applyFill="1" applyAlignment="1">
      <alignment horizontal="center" vertical="center"/>
    </xf>
    <xf numFmtId="0" fontId="5" fillId="0" borderId="1" xfId="0" applyFont="1" applyFill="1" applyBorder="1"/>
    <xf numFmtId="2" fontId="6" fillId="3" borderId="1" xfId="0" applyNumberFormat="1" applyFont="1" applyFill="1" applyBorder="1"/>
    <xf numFmtId="2" fontId="6" fillId="5" borderId="1" xfId="0" applyNumberFormat="1" applyFont="1" applyFill="1" applyBorder="1"/>
    <xf numFmtId="2" fontId="6" fillId="6" borderId="1" xfId="0" applyNumberFormat="1" applyFont="1" applyFill="1" applyBorder="1"/>
    <xf numFmtId="2" fontId="5" fillId="3" borderId="1" xfId="0" applyNumberFormat="1" applyFont="1" applyFill="1" applyBorder="1"/>
    <xf numFmtId="0" fontId="6" fillId="0" borderId="0" xfId="0" applyFont="1" applyFill="1" applyAlignment="1">
      <alignment horizontal="center" vertical="center"/>
    </xf>
    <xf numFmtId="0" fontId="5" fillId="3" borderId="1" xfId="0" applyFont="1" applyFill="1" applyBorder="1"/>
    <xf numFmtId="2" fontId="6" fillId="7" borderId="0" xfId="0" applyNumberFormat="1" applyFont="1" applyFill="1" applyAlignment="1">
      <alignment horizontal="center" vertical="center"/>
    </xf>
    <xf numFmtId="2" fontId="6" fillId="0" borderId="1" xfId="0" applyNumberFormat="1" applyFont="1" applyBorder="1"/>
    <xf numFmtId="2" fontId="6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2" fontId="5" fillId="2" borderId="1" xfId="0" applyNumberFormat="1" applyFont="1" applyFill="1" applyBorder="1"/>
    <xf numFmtId="0" fontId="5" fillId="7" borderId="0" xfId="0" applyFont="1" applyFill="1" applyAlignment="1">
      <alignment horizontal="center" vertical="center"/>
    </xf>
    <xf numFmtId="0" fontId="7" fillId="8" borderId="1" xfId="0" applyFont="1" applyFill="1" applyBorder="1"/>
    <xf numFmtId="2" fontId="8" fillId="8" borderId="1" xfId="0" applyNumberFormat="1" applyFont="1" applyFill="1" applyBorder="1"/>
    <xf numFmtId="2" fontId="8" fillId="2" borderId="1" xfId="0" applyNumberFormat="1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 vertical="center"/>
    </xf>
    <xf numFmtId="0" fontId="7" fillId="5" borderId="1" xfId="0" applyFont="1" applyFill="1" applyBorder="1"/>
    <xf numFmtId="2" fontId="8" fillId="5" borderId="1" xfId="0" applyNumberFormat="1" applyFont="1" applyFill="1" applyBorder="1"/>
    <xf numFmtId="2" fontId="7" fillId="5" borderId="1" xfId="0" applyNumberFormat="1" applyFont="1" applyFill="1" applyBorder="1"/>
    <xf numFmtId="2" fontId="7" fillId="2" borderId="1" xfId="0" applyNumberFormat="1" applyFont="1" applyFill="1" applyBorder="1"/>
    <xf numFmtId="0" fontId="8" fillId="5" borderId="1" xfId="0" applyFont="1" applyFill="1" applyBorder="1"/>
    <xf numFmtId="0" fontId="0" fillId="5" borderId="1" xfId="0" applyFill="1" applyBorder="1"/>
    <xf numFmtId="0" fontId="0" fillId="9" borderId="1" xfId="0" applyFill="1" applyBorder="1"/>
    <xf numFmtId="0" fontId="0" fillId="5" borderId="1" xfId="0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7" fillId="3" borderId="1" xfId="0" applyFont="1" applyFill="1" applyBorder="1"/>
    <xf numFmtId="2" fontId="8" fillId="3" borderId="1" xfId="0" applyNumberFormat="1" applyFont="1" applyFill="1" applyBorder="1"/>
    <xf numFmtId="2" fontId="7" fillId="3" borderId="1" xfId="0" applyNumberFormat="1" applyFont="1" applyFill="1" applyBorder="1"/>
    <xf numFmtId="0" fontId="8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/>
    <xf numFmtId="0" fontId="6" fillId="9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2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0" fillId="0" borderId="0" xfId="0" applyNumberFormat="1"/>
    <xf numFmtId="0" fontId="2" fillId="4" borderId="7" xfId="0" applyFont="1" applyFill="1" applyBorder="1" applyAlignment="1">
      <alignment vertical="top"/>
    </xf>
    <xf numFmtId="0" fontId="8" fillId="0" borderId="0" xfId="0" applyFont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view="pageBreakPreview" zoomScaleSheetLayoutView="100" workbookViewId="0">
      <selection activeCell="I41" sqref="I41"/>
    </sheetView>
  </sheetViews>
  <sheetFormatPr defaultRowHeight="15"/>
  <cols>
    <col min="1" max="1" width="46.28515625" style="14" customWidth="1"/>
    <col min="2" max="2" width="7.5703125" style="14" customWidth="1"/>
    <col min="3" max="3" width="10.140625" style="14" customWidth="1"/>
    <col min="4" max="4" width="7.28515625" style="14" customWidth="1"/>
    <col min="5" max="5" width="6.85546875" style="14" customWidth="1"/>
    <col min="6" max="6" width="6.7109375" style="14" customWidth="1"/>
    <col min="7" max="7" width="6.28515625" style="14" customWidth="1"/>
    <col min="8" max="8" width="6.7109375" style="14" customWidth="1"/>
    <col min="9" max="10" width="6" style="14" customWidth="1"/>
    <col min="11" max="11" width="6.5703125" style="14" customWidth="1"/>
    <col min="12" max="12" width="6.85546875" style="14" customWidth="1"/>
    <col min="13" max="13" width="10.42578125" style="14" customWidth="1"/>
  </cols>
  <sheetData>
    <row r="1" spans="1:13" ht="14.25" customHeight="1">
      <c r="A1" s="130" t="s">
        <v>112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s="123" customFormat="1" ht="54.75" customHeight="1">
      <c r="A2" s="2" t="s">
        <v>20</v>
      </c>
      <c r="B2" s="128" t="s">
        <v>21</v>
      </c>
      <c r="C2" s="129" t="s">
        <v>100</v>
      </c>
      <c r="D2" s="129" t="s">
        <v>101</v>
      </c>
      <c r="E2" s="129" t="s">
        <v>102</v>
      </c>
      <c r="F2" s="129" t="s">
        <v>109</v>
      </c>
      <c r="G2" s="129" t="s">
        <v>103</v>
      </c>
      <c r="H2" s="129" t="s">
        <v>108</v>
      </c>
      <c r="I2" s="129" t="s">
        <v>104</v>
      </c>
      <c r="J2" s="129" t="s">
        <v>105</v>
      </c>
      <c r="K2" s="129" t="s">
        <v>106</v>
      </c>
      <c r="L2" s="129" t="s">
        <v>107</v>
      </c>
      <c r="M2" s="3" t="s">
        <v>32</v>
      </c>
    </row>
    <row r="3" spans="1:13" s="123" customFormat="1" ht="20.25" customHeight="1">
      <c r="A3" s="19" t="s">
        <v>82</v>
      </c>
      <c r="B3" s="19">
        <v>2</v>
      </c>
      <c r="C3" s="21">
        <f>C4+C7</f>
        <v>1747.4</v>
      </c>
      <c r="D3" s="21">
        <f t="shared" ref="D3:M3" si="0">D4+D7</f>
        <v>663.40000000000009</v>
      </c>
      <c r="E3" s="21">
        <f t="shared" si="0"/>
        <v>98.7</v>
      </c>
      <c r="F3" s="21">
        <f t="shared" si="0"/>
        <v>7</v>
      </c>
      <c r="G3" s="21">
        <f t="shared" si="0"/>
        <v>358.3</v>
      </c>
      <c r="H3" s="21">
        <f t="shared" si="0"/>
        <v>0</v>
      </c>
      <c r="I3" s="21">
        <f t="shared" si="0"/>
        <v>45</v>
      </c>
      <c r="J3" s="21">
        <f t="shared" si="0"/>
        <v>6</v>
      </c>
      <c r="K3" s="21">
        <f t="shared" si="0"/>
        <v>20</v>
      </c>
      <c r="L3" s="21">
        <f t="shared" si="0"/>
        <v>20</v>
      </c>
      <c r="M3" s="21">
        <f t="shared" si="0"/>
        <v>2965.8</v>
      </c>
    </row>
    <row r="4" spans="1:13" s="123" customFormat="1" ht="12.75">
      <c r="A4" s="4" t="s">
        <v>0</v>
      </c>
      <c r="B4" s="5">
        <v>21</v>
      </c>
      <c r="C4" s="6">
        <f>C5+C6</f>
        <v>1650</v>
      </c>
      <c r="D4" s="6">
        <f t="shared" ref="D4:M4" si="1">D5+D6</f>
        <v>644.20000000000005</v>
      </c>
      <c r="E4" s="6">
        <f t="shared" si="1"/>
        <v>81.2</v>
      </c>
      <c r="F4" s="6">
        <f t="shared" si="1"/>
        <v>0</v>
      </c>
      <c r="G4" s="6">
        <f t="shared" si="1"/>
        <v>89.300000000000011</v>
      </c>
      <c r="H4" s="6">
        <f t="shared" si="1"/>
        <v>0</v>
      </c>
      <c r="I4" s="6">
        <f t="shared" si="1"/>
        <v>0</v>
      </c>
      <c r="J4" s="6">
        <f t="shared" si="1"/>
        <v>0</v>
      </c>
      <c r="K4" s="6">
        <f t="shared" si="1"/>
        <v>0</v>
      </c>
      <c r="L4" s="6">
        <f t="shared" si="1"/>
        <v>0</v>
      </c>
      <c r="M4" s="16">
        <f t="shared" si="1"/>
        <v>2464.7000000000003</v>
      </c>
    </row>
    <row r="5" spans="1:13" s="123" customFormat="1" ht="12.75">
      <c r="A5" s="7" t="s">
        <v>1</v>
      </c>
      <c r="B5" s="7">
        <v>211180</v>
      </c>
      <c r="C5" s="8">
        <v>1279</v>
      </c>
      <c r="D5" s="8">
        <v>499.4</v>
      </c>
      <c r="E5" s="8">
        <v>62.9</v>
      </c>
      <c r="F5" s="8"/>
      <c r="G5" s="8">
        <v>69.2</v>
      </c>
      <c r="H5" s="8"/>
      <c r="I5" s="8"/>
      <c r="J5" s="8"/>
      <c r="K5" s="8"/>
      <c r="L5" s="8"/>
      <c r="M5" s="16">
        <f t="shared" ref="M5:M34" si="2">C5+D5+E5+F5+G5+H5+I5+J5+K5+L5</f>
        <v>1910.5000000000002</v>
      </c>
    </row>
    <row r="6" spans="1:13" s="123" customFormat="1" ht="12.75" customHeight="1">
      <c r="A6" s="7" t="s">
        <v>67</v>
      </c>
      <c r="B6" s="7">
        <v>212100</v>
      </c>
      <c r="C6" s="8">
        <v>371</v>
      </c>
      <c r="D6" s="8">
        <v>144.80000000000001</v>
      </c>
      <c r="E6" s="8">
        <v>18.3</v>
      </c>
      <c r="F6" s="8"/>
      <c r="G6" s="8">
        <v>20.100000000000001</v>
      </c>
      <c r="H6" s="8"/>
      <c r="I6" s="8"/>
      <c r="J6" s="8"/>
      <c r="K6" s="8"/>
      <c r="L6" s="8"/>
      <c r="M6" s="16">
        <f t="shared" si="2"/>
        <v>554.19999999999993</v>
      </c>
    </row>
    <row r="7" spans="1:13" s="123" customFormat="1" ht="12.75">
      <c r="A7" s="5" t="s">
        <v>2</v>
      </c>
      <c r="B7" s="5">
        <v>22</v>
      </c>
      <c r="C7" s="6">
        <f>C8+C9+C10+C11+C12+C13+C14+C15+C16+C17+C18+C19+C20+C21+C23+C24+C22</f>
        <v>97.4</v>
      </c>
      <c r="D7" s="6">
        <f t="shared" ref="D7:L7" si="3">D8+D9+D10+D11+D12+D13+D14+D15+D16+D17+D18+D19+D20+D21+D23+D24</f>
        <v>19.2</v>
      </c>
      <c r="E7" s="6">
        <f t="shared" si="3"/>
        <v>17.5</v>
      </c>
      <c r="F7" s="6">
        <f t="shared" si="3"/>
        <v>7</v>
      </c>
      <c r="G7" s="6">
        <f t="shared" si="3"/>
        <v>269</v>
      </c>
      <c r="H7" s="6">
        <f t="shared" si="3"/>
        <v>0</v>
      </c>
      <c r="I7" s="6">
        <f t="shared" si="3"/>
        <v>45</v>
      </c>
      <c r="J7" s="6">
        <f t="shared" si="3"/>
        <v>6</v>
      </c>
      <c r="K7" s="6">
        <f t="shared" si="3"/>
        <v>20</v>
      </c>
      <c r="L7" s="6">
        <f t="shared" si="3"/>
        <v>20</v>
      </c>
      <c r="M7" s="6">
        <f t="shared" si="2"/>
        <v>501.1</v>
      </c>
    </row>
    <row r="8" spans="1:13" s="123" customFormat="1" ht="12.75">
      <c r="A8" s="7" t="s">
        <v>3</v>
      </c>
      <c r="B8" s="7">
        <v>222110</v>
      </c>
      <c r="C8" s="8">
        <v>15</v>
      </c>
      <c r="D8" s="8">
        <v>15</v>
      </c>
      <c r="E8" s="8">
        <v>15</v>
      </c>
      <c r="F8" s="8"/>
      <c r="G8" s="8">
        <v>265</v>
      </c>
      <c r="H8" s="8"/>
      <c r="I8" s="8">
        <v>40</v>
      </c>
      <c r="J8" s="8"/>
      <c r="K8" s="8"/>
      <c r="L8" s="8"/>
      <c r="M8" s="16">
        <f t="shared" si="2"/>
        <v>350</v>
      </c>
    </row>
    <row r="9" spans="1:13" s="123" customFormat="1" ht="12.75">
      <c r="A9" s="7" t="s">
        <v>34</v>
      </c>
      <c r="B9" s="7">
        <v>222190</v>
      </c>
      <c r="C9" s="8">
        <v>3.6</v>
      </c>
      <c r="D9" s="8"/>
      <c r="E9" s="8"/>
      <c r="F9" s="8"/>
      <c r="G9" s="8"/>
      <c r="H9" s="8"/>
      <c r="I9" s="8"/>
      <c r="J9" s="8"/>
      <c r="K9" s="8"/>
      <c r="L9" s="8"/>
      <c r="M9" s="16">
        <f t="shared" si="2"/>
        <v>3.6</v>
      </c>
    </row>
    <row r="10" spans="1:13" s="123" customFormat="1" ht="12.75">
      <c r="A10" s="7" t="s">
        <v>4</v>
      </c>
      <c r="B10" s="7">
        <v>222210</v>
      </c>
      <c r="C10" s="8">
        <v>25.3</v>
      </c>
      <c r="D10" s="8"/>
      <c r="E10" s="8">
        <v>1.5</v>
      </c>
      <c r="F10" s="8"/>
      <c r="G10" s="8"/>
      <c r="H10" s="8"/>
      <c r="I10" s="8"/>
      <c r="J10" s="8"/>
      <c r="K10" s="8"/>
      <c r="L10" s="8"/>
      <c r="M10" s="16">
        <f t="shared" si="2"/>
        <v>26.8</v>
      </c>
    </row>
    <row r="11" spans="1:13" s="123" customFormat="1" ht="12.75">
      <c r="A11" s="7" t="s">
        <v>5</v>
      </c>
      <c r="B11" s="7">
        <v>222220</v>
      </c>
      <c r="C11" s="8">
        <v>3.5</v>
      </c>
      <c r="D11" s="8"/>
      <c r="E11" s="8"/>
      <c r="F11" s="8"/>
      <c r="G11" s="8"/>
      <c r="H11" s="8"/>
      <c r="I11" s="8"/>
      <c r="J11" s="8"/>
      <c r="K11" s="8"/>
      <c r="L11" s="8"/>
      <c r="M11" s="16">
        <f t="shared" si="2"/>
        <v>3.5</v>
      </c>
    </row>
    <row r="12" spans="1:13" s="123" customFormat="1" ht="13.5" thickBot="1">
      <c r="A12" s="9" t="s">
        <v>39</v>
      </c>
      <c r="B12" s="7">
        <v>222400</v>
      </c>
      <c r="C12" s="8">
        <v>3</v>
      </c>
      <c r="D12" s="8"/>
      <c r="E12" s="8"/>
      <c r="F12" s="8"/>
      <c r="G12" s="8"/>
      <c r="H12" s="8"/>
      <c r="I12" s="8"/>
      <c r="J12" s="8"/>
      <c r="K12" s="8"/>
      <c r="L12" s="8"/>
      <c r="M12" s="16">
        <f t="shared" si="2"/>
        <v>3</v>
      </c>
    </row>
    <row r="13" spans="1:13" s="123" customFormat="1" ht="13.5" thickBot="1">
      <c r="A13" s="10" t="s">
        <v>40</v>
      </c>
      <c r="B13" s="7">
        <v>222500</v>
      </c>
      <c r="C13" s="8">
        <v>3</v>
      </c>
      <c r="D13" s="8">
        <v>1</v>
      </c>
      <c r="E13" s="8"/>
      <c r="F13" s="8">
        <v>3</v>
      </c>
      <c r="G13" s="8"/>
      <c r="H13" s="8"/>
      <c r="I13" s="8">
        <v>3</v>
      </c>
      <c r="J13" s="8"/>
      <c r="K13" s="8"/>
      <c r="L13" s="8"/>
      <c r="M13" s="16">
        <f t="shared" si="2"/>
        <v>10</v>
      </c>
    </row>
    <row r="14" spans="1:13" s="123" customFormat="1" ht="12.75">
      <c r="A14" s="7" t="s">
        <v>6</v>
      </c>
      <c r="B14" s="7">
        <v>222600</v>
      </c>
      <c r="C14" s="8">
        <v>1</v>
      </c>
      <c r="D14" s="8"/>
      <c r="E14" s="8"/>
      <c r="F14" s="8"/>
      <c r="G14" s="8"/>
      <c r="H14" s="8"/>
      <c r="I14" s="8"/>
      <c r="J14" s="8"/>
      <c r="K14" s="8"/>
      <c r="L14" s="8"/>
      <c r="M14" s="16">
        <f t="shared" si="2"/>
        <v>1</v>
      </c>
    </row>
    <row r="15" spans="1:13" s="123" customFormat="1" ht="12.75">
      <c r="A15" s="7" t="s">
        <v>7</v>
      </c>
      <c r="B15" s="7">
        <v>222710</v>
      </c>
      <c r="C15" s="8">
        <v>0.5</v>
      </c>
      <c r="D15" s="8">
        <v>0.2</v>
      </c>
      <c r="E15" s="8">
        <v>0.2</v>
      </c>
      <c r="F15" s="8"/>
      <c r="G15" s="8"/>
      <c r="H15" s="8"/>
      <c r="I15" s="8"/>
      <c r="J15" s="8"/>
      <c r="K15" s="8"/>
      <c r="L15" s="8"/>
      <c r="M15" s="16">
        <f t="shared" si="2"/>
        <v>0.89999999999999991</v>
      </c>
    </row>
    <row r="16" spans="1:13" s="123" customFormat="1" ht="12.75">
      <c r="A16" s="7" t="s">
        <v>8</v>
      </c>
      <c r="B16" s="7">
        <v>222950</v>
      </c>
      <c r="C16" s="8">
        <v>1</v>
      </c>
      <c r="D16" s="8"/>
      <c r="E16" s="8"/>
      <c r="F16" s="8"/>
      <c r="G16" s="8"/>
      <c r="H16" s="8"/>
      <c r="I16" s="8"/>
      <c r="J16" s="8"/>
      <c r="K16" s="8"/>
      <c r="L16" s="8"/>
      <c r="M16" s="16">
        <f t="shared" si="2"/>
        <v>1</v>
      </c>
    </row>
    <row r="17" spans="1:13" s="123" customFormat="1" ht="12.75">
      <c r="A17" s="7" t="s">
        <v>9</v>
      </c>
      <c r="B17" s="26">
        <v>222970</v>
      </c>
      <c r="C17" s="6"/>
      <c r="D17" s="8"/>
      <c r="E17" s="8"/>
      <c r="F17" s="8"/>
      <c r="G17" s="8"/>
      <c r="H17" s="8"/>
      <c r="I17" s="8"/>
      <c r="J17" s="8"/>
      <c r="K17" s="8"/>
      <c r="L17" s="8"/>
      <c r="M17" s="16">
        <f t="shared" si="2"/>
        <v>0</v>
      </c>
    </row>
    <row r="18" spans="1:13" s="123" customFormat="1" ht="12.75">
      <c r="A18" s="7" t="s">
        <v>10</v>
      </c>
      <c r="B18" s="7">
        <v>222980</v>
      </c>
      <c r="C18" s="8">
        <v>1</v>
      </c>
      <c r="D18" s="8">
        <v>1</v>
      </c>
      <c r="E18" s="8">
        <v>0.3</v>
      </c>
      <c r="F18" s="8"/>
      <c r="G18" s="8"/>
      <c r="H18" s="8"/>
      <c r="I18" s="8"/>
      <c r="J18" s="8"/>
      <c r="K18" s="8"/>
      <c r="L18" s="8"/>
      <c r="M18" s="16">
        <f t="shared" si="2"/>
        <v>2.2999999999999998</v>
      </c>
    </row>
    <row r="19" spans="1:13" s="123" customFormat="1" ht="13.5" thickBot="1">
      <c r="A19" s="7" t="s">
        <v>11</v>
      </c>
      <c r="B19" s="7">
        <v>222999</v>
      </c>
      <c r="C19" s="8">
        <v>2</v>
      </c>
      <c r="D19" s="8">
        <v>1</v>
      </c>
      <c r="E19" s="8">
        <v>0</v>
      </c>
      <c r="F19" s="8">
        <v>4</v>
      </c>
      <c r="G19" s="8">
        <v>4</v>
      </c>
      <c r="H19" s="8"/>
      <c r="I19" s="8">
        <v>2</v>
      </c>
      <c r="J19" s="8">
        <v>6</v>
      </c>
      <c r="K19" s="8">
        <v>20</v>
      </c>
      <c r="L19" s="8">
        <v>20</v>
      </c>
      <c r="M19" s="16">
        <f t="shared" si="2"/>
        <v>59</v>
      </c>
    </row>
    <row r="20" spans="1:13" s="123" customFormat="1" ht="26.25" thickBot="1">
      <c r="A20" s="11" t="s">
        <v>38</v>
      </c>
      <c r="B20" s="7">
        <v>273200</v>
      </c>
      <c r="C20" s="8">
        <v>3.5</v>
      </c>
      <c r="D20" s="8"/>
      <c r="E20" s="8"/>
      <c r="F20" s="8"/>
      <c r="G20" s="8"/>
      <c r="H20" s="8"/>
      <c r="I20" s="8"/>
      <c r="J20" s="8"/>
      <c r="K20" s="8"/>
      <c r="L20" s="8"/>
      <c r="M20" s="16">
        <f t="shared" si="2"/>
        <v>3.5</v>
      </c>
    </row>
    <row r="21" spans="1:13" s="123" customFormat="1" ht="15.75" customHeight="1">
      <c r="A21" s="7" t="s">
        <v>41</v>
      </c>
      <c r="B21" s="7">
        <v>273500</v>
      </c>
      <c r="C21" s="8">
        <v>10</v>
      </c>
      <c r="D21" s="8">
        <v>1</v>
      </c>
      <c r="E21" s="8">
        <v>0.5</v>
      </c>
      <c r="F21" s="8"/>
      <c r="G21" s="8"/>
      <c r="H21" s="8"/>
      <c r="I21" s="8"/>
      <c r="J21" s="8"/>
      <c r="K21" s="8"/>
      <c r="L21" s="8"/>
      <c r="M21" s="16">
        <f t="shared" si="2"/>
        <v>11.5</v>
      </c>
    </row>
    <row r="22" spans="1:13" s="123" customFormat="1" ht="15.75" customHeight="1">
      <c r="A22" s="7" t="s">
        <v>111</v>
      </c>
      <c r="B22" s="26">
        <v>273600</v>
      </c>
      <c r="C22" s="6"/>
      <c r="D22" s="8"/>
      <c r="E22" s="8"/>
      <c r="F22" s="8"/>
      <c r="G22" s="8"/>
      <c r="H22" s="8"/>
      <c r="I22" s="8"/>
      <c r="J22" s="8"/>
      <c r="K22" s="8"/>
      <c r="L22" s="8"/>
      <c r="M22" s="16">
        <f t="shared" si="2"/>
        <v>0</v>
      </c>
    </row>
    <row r="23" spans="1:13" s="123" customFormat="1" ht="12.75">
      <c r="A23" s="7" t="s">
        <v>12</v>
      </c>
      <c r="B23" s="7">
        <v>281120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16">
        <f t="shared" si="2"/>
        <v>0</v>
      </c>
    </row>
    <row r="24" spans="1:13" s="123" customFormat="1" ht="12.75">
      <c r="A24" s="7" t="s">
        <v>13</v>
      </c>
      <c r="B24" s="7">
        <v>281900</v>
      </c>
      <c r="C24" s="8">
        <v>25</v>
      </c>
      <c r="D24" s="8"/>
      <c r="E24" s="8"/>
      <c r="F24" s="8"/>
      <c r="G24" s="8"/>
      <c r="H24" s="8"/>
      <c r="I24" s="8"/>
      <c r="J24" s="8"/>
      <c r="K24" s="8"/>
      <c r="L24" s="8"/>
      <c r="M24" s="16">
        <f t="shared" si="2"/>
        <v>25</v>
      </c>
    </row>
    <row r="25" spans="1:13" s="123" customFormat="1" ht="12.75">
      <c r="A25" s="5" t="s">
        <v>14</v>
      </c>
      <c r="B25" s="5">
        <v>3</v>
      </c>
      <c r="C25" s="6">
        <f>C26+C27+C28+C29+C30+C31+C32+C33+C34</f>
        <v>98</v>
      </c>
      <c r="D25" s="6">
        <f t="shared" ref="D25:M25" si="4">D26+D27+D28+D29+D30+D31+D32+D33+D34</f>
        <v>13.8</v>
      </c>
      <c r="E25" s="6">
        <f t="shared" si="4"/>
        <v>0.3</v>
      </c>
      <c r="F25" s="6">
        <f t="shared" si="4"/>
        <v>18</v>
      </c>
      <c r="G25" s="6">
        <f t="shared" si="4"/>
        <v>12</v>
      </c>
      <c r="H25" s="6">
        <f t="shared" si="4"/>
        <v>366.5</v>
      </c>
      <c r="I25" s="6">
        <f t="shared" si="4"/>
        <v>5</v>
      </c>
      <c r="J25" s="6">
        <f t="shared" si="4"/>
        <v>0</v>
      </c>
      <c r="K25" s="6">
        <f t="shared" si="4"/>
        <v>0</v>
      </c>
      <c r="L25" s="6">
        <f t="shared" si="4"/>
        <v>0</v>
      </c>
      <c r="M25" s="16">
        <f t="shared" si="4"/>
        <v>513.6</v>
      </c>
    </row>
    <row r="26" spans="1:13" s="124" customFormat="1" ht="13.5" thickBot="1">
      <c r="A26" s="1" t="s">
        <v>36</v>
      </c>
      <c r="B26" s="12">
        <v>312120</v>
      </c>
      <c r="C26" s="13"/>
      <c r="D26" s="13"/>
      <c r="E26" s="13"/>
      <c r="F26" s="13"/>
      <c r="G26" s="13"/>
      <c r="H26" s="13">
        <v>366.5</v>
      </c>
      <c r="I26" s="13"/>
      <c r="J26" s="13"/>
      <c r="K26" s="13"/>
      <c r="L26" s="13"/>
      <c r="M26" s="16">
        <f t="shared" si="2"/>
        <v>366.5</v>
      </c>
    </row>
    <row r="27" spans="1:13" s="124" customFormat="1" ht="12.75">
      <c r="A27" s="122" t="s">
        <v>110</v>
      </c>
      <c r="B27" s="12">
        <v>314110</v>
      </c>
      <c r="C27" s="13">
        <v>5</v>
      </c>
      <c r="D27" s="13">
        <v>5</v>
      </c>
      <c r="E27" s="13"/>
      <c r="F27" s="13"/>
      <c r="G27" s="13">
        <v>5</v>
      </c>
      <c r="H27" s="13"/>
      <c r="I27" s="13"/>
      <c r="J27" s="13"/>
      <c r="K27" s="13"/>
      <c r="L27" s="13"/>
      <c r="M27" s="16">
        <f t="shared" si="2"/>
        <v>15</v>
      </c>
    </row>
    <row r="28" spans="1:13" s="124" customFormat="1" ht="26.25" customHeight="1">
      <c r="A28" s="60" t="s">
        <v>35</v>
      </c>
      <c r="B28" s="12">
        <v>316110</v>
      </c>
      <c r="C28" s="13">
        <v>5</v>
      </c>
      <c r="D28" s="13"/>
      <c r="E28" s="13"/>
      <c r="F28" s="13"/>
      <c r="G28" s="13"/>
      <c r="H28" s="13"/>
      <c r="I28" s="13"/>
      <c r="J28" s="13"/>
      <c r="K28" s="13"/>
      <c r="L28" s="13"/>
      <c r="M28" s="16">
        <f t="shared" si="2"/>
        <v>5</v>
      </c>
    </row>
    <row r="29" spans="1:13" s="123" customFormat="1" ht="25.5">
      <c r="A29" s="7" t="s">
        <v>15</v>
      </c>
      <c r="B29" s="7">
        <v>331110</v>
      </c>
      <c r="C29" s="8">
        <v>50</v>
      </c>
      <c r="D29" s="8"/>
      <c r="E29" s="8"/>
      <c r="F29" s="8">
        <v>10</v>
      </c>
      <c r="G29" s="8"/>
      <c r="H29" s="8"/>
      <c r="I29" s="8"/>
      <c r="J29" s="8"/>
      <c r="K29" s="8"/>
      <c r="L29" s="8"/>
      <c r="M29" s="16">
        <f t="shared" si="2"/>
        <v>60</v>
      </c>
    </row>
    <row r="30" spans="1:13" s="123" customFormat="1" ht="12.75">
      <c r="A30" s="7" t="s">
        <v>16</v>
      </c>
      <c r="B30" s="7">
        <v>332110</v>
      </c>
      <c r="C30" s="8">
        <v>8</v>
      </c>
      <c r="D30" s="8"/>
      <c r="E30" s="8"/>
      <c r="F30" s="8"/>
      <c r="G30" s="8"/>
      <c r="H30" s="8"/>
      <c r="I30" s="8"/>
      <c r="J30" s="8"/>
      <c r="K30" s="8"/>
      <c r="L30" s="8"/>
      <c r="M30" s="16">
        <f t="shared" si="2"/>
        <v>8</v>
      </c>
    </row>
    <row r="31" spans="1:13" s="123" customFormat="1" ht="13.5" thickBot="1">
      <c r="A31" s="1" t="s">
        <v>37</v>
      </c>
      <c r="B31" s="7">
        <v>334110</v>
      </c>
      <c r="C31" s="8">
        <v>1</v>
      </c>
      <c r="D31" s="8"/>
      <c r="E31" s="8"/>
      <c r="F31" s="8"/>
      <c r="G31" s="8">
        <v>2</v>
      </c>
      <c r="H31" s="8"/>
      <c r="I31" s="8"/>
      <c r="J31" s="8"/>
      <c r="K31" s="8"/>
      <c r="L31" s="8"/>
      <c r="M31" s="16">
        <f t="shared" si="2"/>
        <v>3</v>
      </c>
    </row>
    <row r="32" spans="1:13" s="123" customFormat="1" ht="25.5">
      <c r="A32" s="7" t="s">
        <v>17</v>
      </c>
      <c r="B32" s="7">
        <v>336110</v>
      </c>
      <c r="C32" s="126">
        <v>15</v>
      </c>
      <c r="D32" s="126">
        <v>1.8</v>
      </c>
      <c r="E32" s="126">
        <v>0.3</v>
      </c>
      <c r="F32" s="126"/>
      <c r="G32" s="126"/>
      <c r="H32" s="126"/>
      <c r="I32" s="126"/>
      <c r="J32" s="126"/>
      <c r="K32" s="126"/>
      <c r="L32" s="126"/>
      <c r="M32" s="127">
        <f t="shared" si="2"/>
        <v>17.100000000000001</v>
      </c>
    </row>
    <row r="33" spans="1:13" s="123" customFormat="1" ht="12.75">
      <c r="A33" s="7" t="s">
        <v>18</v>
      </c>
      <c r="B33" s="7">
        <v>337110</v>
      </c>
      <c r="C33" s="8">
        <v>5</v>
      </c>
      <c r="D33" s="8">
        <v>1</v>
      </c>
      <c r="E33" s="8"/>
      <c r="F33" s="8">
        <v>8</v>
      </c>
      <c r="G33" s="8">
        <v>5</v>
      </c>
      <c r="H33" s="8"/>
      <c r="I33" s="8">
        <v>5</v>
      </c>
      <c r="J33" s="8"/>
      <c r="K33" s="8"/>
      <c r="L33" s="8"/>
      <c r="M33" s="16">
        <f t="shared" si="2"/>
        <v>24</v>
      </c>
    </row>
    <row r="34" spans="1:13" s="123" customFormat="1" ht="12.75">
      <c r="A34" s="7" t="s">
        <v>19</v>
      </c>
      <c r="B34" s="7">
        <v>339110</v>
      </c>
      <c r="C34" s="8">
        <v>9</v>
      </c>
      <c r="D34" s="8">
        <v>6</v>
      </c>
      <c r="E34" s="8"/>
      <c r="F34" s="8"/>
      <c r="G34" s="8"/>
      <c r="H34" s="8"/>
      <c r="I34" s="8"/>
      <c r="J34" s="8"/>
      <c r="K34" s="8"/>
      <c r="L34" s="8"/>
      <c r="M34" s="16">
        <f t="shared" si="2"/>
        <v>15</v>
      </c>
    </row>
    <row r="35" spans="1:13" s="123" customFormat="1" ht="12.75">
      <c r="A35" s="125" t="s">
        <v>32</v>
      </c>
      <c r="B35" s="15"/>
      <c r="C35" s="16">
        <f t="shared" ref="C35:M35" si="5">C4+C7+C25</f>
        <v>1845.4</v>
      </c>
      <c r="D35" s="16">
        <f t="shared" si="5"/>
        <v>677.2</v>
      </c>
      <c r="E35" s="16">
        <f t="shared" si="5"/>
        <v>99</v>
      </c>
      <c r="F35" s="16">
        <f t="shared" si="5"/>
        <v>25</v>
      </c>
      <c r="G35" s="16">
        <f t="shared" si="5"/>
        <v>370.3</v>
      </c>
      <c r="H35" s="16">
        <f t="shared" si="5"/>
        <v>366.5</v>
      </c>
      <c r="I35" s="16">
        <f t="shared" si="5"/>
        <v>50</v>
      </c>
      <c r="J35" s="16">
        <f t="shared" si="5"/>
        <v>6</v>
      </c>
      <c r="K35" s="16">
        <f t="shared" si="5"/>
        <v>20</v>
      </c>
      <c r="L35" s="16">
        <f t="shared" si="5"/>
        <v>20</v>
      </c>
      <c r="M35" s="16">
        <f t="shared" si="5"/>
        <v>3479.4</v>
      </c>
    </row>
  </sheetData>
  <mergeCells count="1">
    <mergeCell ref="A1:M1"/>
  </mergeCells>
  <pageMargins left="0.51181102362204722" right="0" top="0.19685039370078741" bottom="0.27559055118110237" header="0.11811023622047245" footer="0.31496062992125984"/>
  <pageSetup paperSize="9" fitToWidth="3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I13" sqref="I13"/>
    </sheetView>
  </sheetViews>
  <sheetFormatPr defaultRowHeight="15"/>
  <cols>
    <col min="1" max="1" width="42.5703125" style="14" customWidth="1"/>
    <col min="2" max="3" width="9.140625" style="14"/>
  </cols>
  <sheetData>
    <row r="1" spans="1:10">
      <c r="A1" s="28" t="s">
        <v>74</v>
      </c>
    </row>
    <row r="2" spans="1:10">
      <c r="C2" s="14">
        <v>2021</v>
      </c>
      <c r="D2">
        <v>2022</v>
      </c>
      <c r="E2">
        <v>2023</v>
      </c>
    </row>
    <row r="3" spans="1:10" ht="26.25">
      <c r="A3" s="2" t="s">
        <v>20</v>
      </c>
      <c r="B3" s="2" t="s">
        <v>21</v>
      </c>
      <c r="C3" s="3" t="s">
        <v>30</v>
      </c>
      <c r="D3" s="29"/>
      <c r="E3" s="29"/>
    </row>
    <row r="4" spans="1:10" ht="15.75" thickBot="1">
      <c r="A4" s="7" t="s">
        <v>11</v>
      </c>
      <c r="B4" s="7">
        <v>222990</v>
      </c>
      <c r="C4" s="8">
        <v>10</v>
      </c>
      <c r="D4" s="30">
        <v>10</v>
      </c>
      <c r="E4" s="30">
        <v>10</v>
      </c>
    </row>
    <row r="5" spans="1:10" ht="15.75" thickBot="1">
      <c r="A5" s="11" t="s">
        <v>52</v>
      </c>
      <c r="B5" s="7"/>
      <c r="C5" s="8"/>
      <c r="D5" s="29"/>
      <c r="E5" s="29"/>
    </row>
    <row r="6" spans="1:10">
      <c r="A6" s="15"/>
      <c r="B6" s="15"/>
      <c r="C6" s="16">
        <f>C4</f>
        <v>10</v>
      </c>
      <c r="D6" s="16">
        <f t="shared" ref="D6:E6" si="0">D4</f>
        <v>10</v>
      </c>
      <c r="E6" s="16">
        <f t="shared" si="0"/>
        <v>10</v>
      </c>
    </row>
    <row r="10" spans="1:10">
      <c r="A10" s="27" t="s">
        <v>75</v>
      </c>
    </row>
    <row r="11" spans="1:10">
      <c r="C11" s="14">
        <v>2021</v>
      </c>
      <c r="D11">
        <v>2022</v>
      </c>
      <c r="E11">
        <v>2023</v>
      </c>
    </row>
    <row r="12" spans="1:10">
      <c r="A12" s="2" t="s">
        <v>20</v>
      </c>
      <c r="B12" s="2" t="s">
        <v>21</v>
      </c>
      <c r="C12" s="2" t="s">
        <v>31</v>
      </c>
      <c r="D12" s="29"/>
      <c r="E12" s="29"/>
    </row>
    <row r="13" spans="1:10" ht="15.75" thickBot="1">
      <c r="A13" s="7" t="s">
        <v>11</v>
      </c>
      <c r="B13" s="7">
        <v>222990</v>
      </c>
      <c r="C13" s="8">
        <v>20</v>
      </c>
      <c r="D13" s="30">
        <v>20</v>
      </c>
      <c r="E13" s="30">
        <v>20</v>
      </c>
    </row>
    <row r="14" spans="1:10" ht="15.75" thickBot="1">
      <c r="A14" s="11"/>
      <c r="B14" s="7"/>
      <c r="C14" s="8"/>
      <c r="D14" s="29"/>
      <c r="E14" s="29"/>
    </row>
    <row r="15" spans="1:10">
      <c r="A15" s="15"/>
      <c r="B15" s="15"/>
      <c r="C15" s="16">
        <f>C13</f>
        <v>20</v>
      </c>
      <c r="D15" s="16">
        <f t="shared" ref="D15:E15" si="1">D13</f>
        <v>20</v>
      </c>
      <c r="E15" s="16">
        <f t="shared" si="1"/>
        <v>20</v>
      </c>
      <c r="J15">
        <v>2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6"/>
    </sheetView>
  </sheetViews>
  <sheetFormatPr defaultRowHeight="15"/>
  <cols>
    <col min="1" max="1" width="53.85546875" style="14" customWidth="1"/>
    <col min="2" max="3" width="9.140625" style="14"/>
  </cols>
  <sheetData>
    <row r="1" spans="1:3">
      <c r="A1" s="27" t="s">
        <v>60</v>
      </c>
    </row>
    <row r="3" spans="1:3">
      <c r="A3" s="2" t="s">
        <v>20</v>
      </c>
      <c r="B3" s="2" t="s">
        <v>21</v>
      </c>
      <c r="C3" s="2" t="s">
        <v>31</v>
      </c>
    </row>
    <row r="4" spans="1:3" ht="15.75" thickBot="1">
      <c r="A4" s="7" t="s">
        <v>11</v>
      </c>
      <c r="B4" s="7">
        <v>222990</v>
      </c>
      <c r="C4" s="8">
        <v>20</v>
      </c>
    </row>
    <row r="5" spans="1:3" ht="15.75" thickBot="1">
      <c r="A5" s="11"/>
      <c r="B5" s="7"/>
      <c r="C5" s="8"/>
    </row>
    <row r="6" spans="1:3">
      <c r="A6" s="15"/>
      <c r="B6" s="15"/>
      <c r="C6" s="16">
        <f>C4</f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F32"/>
  <sheetViews>
    <sheetView topLeftCell="A7" workbookViewId="0">
      <selection activeCell="L13" sqref="L13"/>
    </sheetView>
  </sheetViews>
  <sheetFormatPr defaultRowHeight="15"/>
  <cols>
    <col min="1" max="1" width="27.85546875" style="24" customWidth="1"/>
  </cols>
  <sheetData>
    <row r="2" spans="1:6">
      <c r="A2" s="24" t="s">
        <v>79</v>
      </c>
    </row>
    <row r="3" spans="1:6">
      <c r="A3" s="35"/>
      <c r="B3" s="29"/>
      <c r="C3" s="29">
        <v>2021</v>
      </c>
      <c r="D3" s="38"/>
      <c r="E3" s="38"/>
      <c r="F3" s="38"/>
    </row>
    <row r="4" spans="1:6" ht="21.75" customHeight="1">
      <c r="A4" s="36" t="s">
        <v>80</v>
      </c>
      <c r="B4" s="29"/>
      <c r="C4" s="30">
        <v>300</v>
      </c>
      <c r="D4" s="38"/>
      <c r="E4" s="38"/>
      <c r="F4" s="38"/>
    </row>
    <row r="5" spans="1:6" s="32" customFormat="1">
      <c r="A5" s="39">
        <v>111</v>
      </c>
      <c r="B5" s="40"/>
      <c r="C5" s="44">
        <f>C4</f>
        <v>300</v>
      </c>
      <c r="D5" s="37"/>
      <c r="E5" s="37"/>
      <c r="F5" s="37"/>
    </row>
    <row r="6" spans="1:6">
      <c r="A6" s="35">
        <v>113161</v>
      </c>
      <c r="B6" s="29"/>
      <c r="C6" s="30">
        <v>225.5</v>
      </c>
      <c r="D6" s="38"/>
      <c r="E6" s="38"/>
      <c r="F6" s="38"/>
    </row>
    <row r="7" spans="1:6">
      <c r="A7" s="35">
        <v>113171</v>
      </c>
      <c r="B7" s="29"/>
      <c r="C7" s="30">
        <v>62.5</v>
      </c>
      <c r="D7" s="38"/>
      <c r="E7" s="38"/>
      <c r="F7" s="38"/>
    </row>
    <row r="8" spans="1:6">
      <c r="A8" s="35">
        <v>113210</v>
      </c>
      <c r="B8" s="29"/>
      <c r="C8" s="30">
        <v>3.1</v>
      </c>
      <c r="D8" s="38"/>
      <c r="E8" s="38"/>
      <c r="F8" s="38"/>
    </row>
    <row r="9" spans="1:6">
      <c r="A9" s="35">
        <v>113220</v>
      </c>
      <c r="B9" s="29"/>
      <c r="C9" s="30">
        <v>8.1999999999999993</v>
      </c>
      <c r="D9" s="38"/>
      <c r="E9" s="38"/>
      <c r="F9" s="38"/>
    </row>
    <row r="10" spans="1:6">
      <c r="A10" s="35">
        <v>113230</v>
      </c>
      <c r="B10" s="29"/>
      <c r="C10" s="30">
        <v>0.6</v>
      </c>
      <c r="D10" s="38"/>
      <c r="E10" s="38"/>
      <c r="F10" s="38"/>
    </row>
    <row r="11" spans="1:6">
      <c r="A11" s="35">
        <v>113240</v>
      </c>
      <c r="B11" s="29"/>
      <c r="C11" s="30">
        <v>1</v>
      </c>
      <c r="D11" s="38"/>
      <c r="E11" s="38"/>
      <c r="F11" s="38"/>
    </row>
    <row r="12" spans="1:6" s="32" customFormat="1">
      <c r="A12" s="40">
        <v>113</v>
      </c>
      <c r="B12" s="40"/>
      <c r="C12" s="44">
        <f>C6+C7+C8+C9+C10+C11</f>
        <v>300.90000000000003</v>
      </c>
      <c r="D12" s="37"/>
      <c r="E12" s="37"/>
      <c r="F12" s="37"/>
    </row>
    <row r="13" spans="1:6">
      <c r="A13" s="35">
        <v>114412</v>
      </c>
      <c r="B13" s="29"/>
      <c r="C13" s="30">
        <v>1</v>
      </c>
      <c r="D13" s="38"/>
      <c r="E13" s="38"/>
      <c r="F13" s="38"/>
    </row>
    <row r="14" spans="1:6">
      <c r="A14" s="35">
        <v>114415</v>
      </c>
      <c r="B14" s="29"/>
      <c r="C14" s="30">
        <v>0.2</v>
      </c>
      <c r="D14" s="38"/>
      <c r="E14" s="38"/>
      <c r="F14" s="38"/>
    </row>
    <row r="15" spans="1:6">
      <c r="A15" s="35">
        <v>114418</v>
      </c>
      <c r="B15" s="29"/>
      <c r="C15" s="30">
        <v>16</v>
      </c>
      <c r="D15" s="38"/>
      <c r="E15" s="38"/>
      <c r="F15" s="38"/>
    </row>
    <row r="16" spans="1:6" s="32" customFormat="1">
      <c r="A16" s="40">
        <v>114</v>
      </c>
      <c r="B16" s="40"/>
      <c r="C16" s="44">
        <f>C13+C15+C14</f>
        <v>17.2</v>
      </c>
      <c r="D16" s="37"/>
      <c r="E16" s="37"/>
      <c r="F16" s="37"/>
    </row>
    <row r="17" spans="1:6" s="33" customFormat="1">
      <c r="A17" s="37">
        <v>141522</v>
      </c>
      <c r="B17" s="38"/>
      <c r="C17" s="45">
        <v>113</v>
      </c>
      <c r="D17" s="38"/>
      <c r="E17" s="38"/>
      <c r="F17" s="38"/>
    </row>
    <row r="18" spans="1:6" s="32" customFormat="1">
      <c r="A18" s="40">
        <v>141</v>
      </c>
      <c r="B18" s="40"/>
      <c r="C18" s="44">
        <f>C17</f>
        <v>113</v>
      </c>
      <c r="D18" s="37"/>
      <c r="E18" s="37"/>
      <c r="F18" s="37"/>
    </row>
    <row r="19" spans="1:6" s="32" customFormat="1">
      <c r="A19" s="37">
        <v>142211</v>
      </c>
      <c r="B19" s="37"/>
      <c r="C19" s="46">
        <v>2</v>
      </c>
      <c r="D19" s="37"/>
      <c r="E19" s="37"/>
      <c r="F19" s="37"/>
    </row>
    <row r="20" spans="1:6" s="33" customFormat="1">
      <c r="A20" s="37">
        <v>142310</v>
      </c>
      <c r="B20" s="38"/>
      <c r="C20" s="45">
        <v>250</v>
      </c>
      <c r="D20" s="38"/>
      <c r="E20" s="38"/>
      <c r="F20" s="38"/>
    </row>
    <row r="21" spans="1:6" s="32" customFormat="1">
      <c r="A21" s="40">
        <v>142</v>
      </c>
      <c r="B21" s="40"/>
      <c r="C21" s="44">
        <f>C20+C19</f>
        <v>252</v>
      </c>
      <c r="D21" s="37"/>
      <c r="E21" s="37"/>
      <c r="F21" s="37"/>
    </row>
    <row r="22" spans="1:6" s="33" customFormat="1">
      <c r="A22" s="37">
        <v>145142</v>
      </c>
      <c r="B22" s="38"/>
      <c r="C22" s="45">
        <v>3</v>
      </c>
      <c r="D22" s="38"/>
      <c r="E22" s="38"/>
      <c r="F22" s="38"/>
    </row>
    <row r="23" spans="1:6" s="32" customFormat="1">
      <c r="A23" s="40">
        <v>145</v>
      </c>
      <c r="B23" s="40"/>
      <c r="C23" s="44">
        <f>C22</f>
        <v>3</v>
      </c>
      <c r="D23" s="37"/>
      <c r="E23" s="37"/>
      <c r="F23" s="37"/>
    </row>
    <row r="24" spans="1:6" s="32" customFormat="1">
      <c r="A24" s="41"/>
      <c r="B24" s="41"/>
      <c r="C24" s="47">
        <f>C5+C12+C16+C18+C21+C23</f>
        <v>986.10000000000014</v>
      </c>
      <c r="D24" s="37"/>
      <c r="E24" s="37"/>
      <c r="F24" s="37"/>
    </row>
    <row r="25" spans="1:6" s="33" customFormat="1">
      <c r="A25" s="32">
        <v>191216</v>
      </c>
      <c r="C25" s="33">
        <v>192.5</v>
      </c>
    </row>
    <row r="26" spans="1:6" s="33" customFormat="1">
      <c r="A26" s="32">
        <v>191231</v>
      </c>
      <c r="C26" s="33">
        <v>1010.4</v>
      </c>
    </row>
    <row r="27" spans="1:6" s="33" customFormat="1">
      <c r="A27" s="32">
        <v>191232</v>
      </c>
      <c r="C27" s="42">
        <v>22.9</v>
      </c>
      <c r="D27" s="42"/>
      <c r="E27" s="42"/>
    </row>
    <row r="28" spans="1:6" s="33" customFormat="1">
      <c r="A28" s="43" t="s">
        <v>81</v>
      </c>
      <c r="B28" s="34"/>
      <c r="C28" s="34">
        <f>C24+C25+C26+C27</f>
        <v>2211.9</v>
      </c>
    </row>
    <row r="29" spans="1:6" s="33" customFormat="1">
      <c r="A29" s="32"/>
    </row>
    <row r="30" spans="1:6" s="33" customFormat="1">
      <c r="A30" s="32"/>
    </row>
    <row r="31" spans="1:6" s="33" customFormat="1">
      <c r="A31" s="32"/>
    </row>
    <row r="32" spans="1:6" s="33" customFormat="1">
      <c r="A32" s="32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R78"/>
  <sheetViews>
    <sheetView topLeftCell="AA1" workbookViewId="0">
      <selection activeCell="AO6" sqref="AO6"/>
    </sheetView>
  </sheetViews>
  <sheetFormatPr defaultRowHeight="15"/>
  <cols>
    <col min="1" max="1" width="7.5703125" customWidth="1"/>
    <col min="2" max="2" width="10.42578125" customWidth="1"/>
    <col min="3" max="3" width="10.5703125" customWidth="1"/>
    <col min="4" max="4" width="10.140625" customWidth="1"/>
    <col min="5" max="6" width="9.7109375" customWidth="1"/>
    <col min="7" max="7" width="10.42578125" bestFit="1" customWidth="1"/>
    <col min="8" max="8" width="10.28515625" customWidth="1"/>
    <col min="9" max="9" width="7.5703125" customWidth="1"/>
    <col min="10" max="10" width="11.5703125" bestFit="1" customWidth="1"/>
    <col min="11" max="11" width="10.7109375" customWidth="1"/>
    <col min="12" max="13" width="9.42578125" bestFit="1" customWidth="1"/>
    <col min="15" max="16" width="9.28515625" bestFit="1" customWidth="1"/>
    <col min="17" max="17" width="9.42578125" bestFit="1" customWidth="1"/>
    <col min="18" max="18" width="9.85546875" customWidth="1"/>
    <col min="19" max="23" width="9.42578125" bestFit="1" customWidth="1"/>
    <col min="24" max="24" width="9.5703125" bestFit="1" customWidth="1"/>
    <col min="25" max="26" width="9.42578125" bestFit="1" customWidth="1"/>
    <col min="27" max="27" width="9.5703125" bestFit="1" customWidth="1"/>
    <col min="28" max="28" width="9.85546875" customWidth="1"/>
    <col min="29" max="29" width="10.42578125" style="34" customWidth="1"/>
    <col min="30" max="30" width="11.42578125" style="34" customWidth="1"/>
    <col min="31" max="31" width="10.42578125" style="34" bestFit="1" customWidth="1"/>
    <col min="32" max="32" width="9.42578125" customWidth="1"/>
    <col min="33" max="33" width="10" customWidth="1"/>
    <col min="34" max="35" width="9.28515625" customWidth="1"/>
    <col min="36" max="36" width="9.85546875" customWidth="1"/>
    <col min="37" max="37" width="10.28515625" customWidth="1"/>
    <col min="38" max="38" width="10.140625" customWidth="1"/>
    <col min="39" max="39" width="9.42578125" bestFit="1" customWidth="1"/>
    <col min="40" max="40" width="10.5703125" customWidth="1"/>
    <col min="41" max="41" width="12.42578125" customWidth="1"/>
    <col min="42" max="42" width="10.28515625" customWidth="1"/>
    <col min="43" max="43" width="10.5703125" style="118" bestFit="1" customWidth="1"/>
    <col min="44" max="44" width="15.140625" customWidth="1"/>
  </cols>
  <sheetData>
    <row r="1" spans="1:44">
      <c r="A1" s="61"/>
      <c r="B1" s="133" t="s">
        <v>84</v>
      </c>
      <c r="C1" s="133"/>
      <c r="D1" s="133"/>
      <c r="E1" s="133" t="s">
        <v>85</v>
      </c>
      <c r="F1" s="133"/>
      <c r="G1" s="133"/>
      <c r="H1" s="133" t="s">
        <v>86</v>
      </c>
      <c r="I1" s="133"/>
      <c r="J1" s="133"/>
      <c r="K1" s="133"/>
      <c r="L1" s="133" t="s">
        <v>87</v>
      </c>
      <c r="M1" s="133"/>
      <c r="N1" s="133"/>
      <c r="O1" s="133" t="s">
        <v>88</v>
      </c>
      <c r="P1" s="133"/>
      <c r="Q1" s="133"/>
      <c r="R1" s="61"/>
      <c r="S1" s="133" t="s">
        <v>89</v>
      </c>
      <c r="T1" s="133"/>
      <c r="U1" s="133"/>
      <c r="V1" s="133" t="s">
        <v>90</v>
      </c>
      <c r="W1" s="133"/>
      <c r="X1" s="133"/>
      <c r="Y1" s="133" t="s">
        <v>99</v>
      </c>
      <c r="Z1" s="133"/>
      <c r="AA1" s="133"/>
      <c r="AB1" s="61"/>
      <c r="AC1" s="136" t="s">
        <v>91</v>
      </c>
      <c r="AD1" s="136"/>
      <c r="AE1" s="136"/>
      <c r="AF1" s="137">
        <v>6583</v>
      </c>
      <c r="AG1" s="138"/>
      <c r="AH1" s="138"/>
      <c r="AI1" s="62"/>
      <c r="AJ1" s="61"/>
      <c r="AK1" s="134">
        <v>6584</v>
      </c>
      <c r="AL1" s="135"/>
      <c r="AM1" s="135"/>
      <c r="AN1" s="131" t="s">
        <v>81</v>
      </c>
      <c r="AO1" s="132"/>
      <c r="AP1" s="132"/>
      <c r="AQ1" s="63">
        <v>3053</v>
      </c>
    </row>
    <row r="2" spans="1:44">
      <c r="A2" s="61"/>
      <c r="B2" s="64" t="s">
        <v>92</v>
      </c>
      <c r="C2" s="64" t="s">
        <v>93</v>
      </c>
      <c r="D2" s="64" t="s">
        <v>94</v>
      </c>
      <c r="E2" s="64" t="s">
        <v>92</v>
      </c>
      <c r="F2" s="64" t="s">
        <v>93</v>
      </c>
      <c r="G2" s="64" t="s">
        <v>94</v>
      </c>
      <c r="H2" s="64" t="s">
        <v>92</v>
      </c>
      <c r="I2" s="61"/>
      <c r="J2" s="64" t="s">
        <v>93</v>
      </c>
      <c r="K2" s="64" t="s">
        <v>94</v>
      </c>
      <c r="L2" s="64" t="s">
        <v>92</v>
      </c>
      <c r="M2" s="64" t="s">
        <v>93</v>
      </c>
      <c r="N2" s="64" t="s">
        <v>94</v>
      </c>
      <c r="O2" s="64" t="s">
        <v>92</v>
      </c>
      <c r="P2" s="64" t="s">
        <v>93</v>
      </c>
      <c r="Q2" s="64" t="s">
        <v>94</v>
      </c>
      <c r="R2" s="61"/>
      <c r="S2" s="64" t="s">
        <v>92</v>
      </c>
      <c r="T2" s="64" t="s">
        <v>93</v>
      </c>
      <c r="U2" s="64" t="s">
        <v>94</v>
      </c>
      <c r="V2" s="64" t="s">
        <v>92</v>
      </c>
      <c r="W2" s="64" t="s">
        <v>93</v>
      </c>
      <c r="X2" s="64" t="s">
        <v>94</v>
      </c>
      <c r="Y2" s="119" t="s">
        <v>92</v>
      </c>
      <c r="Z2" s="119" t="s">
        <v>93</v>
      </c>
      <c r="AA2" s="119" t="s">
        <v>94</v>
      </c>
      <c r="AB2" s="61"/>
      <c r="AC2" s="65" t="s">
        <v>92</v>
      </c>
      <c r="AD2" s="65" t="s">
        <v>93</v>
      </c>
      <c r="AE2" s="65" t="s">
        <v>94</v>
      </c>
      <c r="AF2" s="66" t="s">
        <v>92</v>
      </c>
      <c r="AG2" s="66" t="s">
        <v>93</v>
      </c>
      <c r="AH2" s="66" t="s">
        <v>94</v>
      </c>
      <c r="AI2" s="66"/>
      <c r="AJ2" s="61"/>
      <c r="AK2" s="67" t="s">
        <v>92</v>
      </c>
      <c r="AL2" s="67" t="s">
        <v>93</v>
      </c>
      <c r="AM2" s="67" t="s">
        <v>94</v>
      </c>
      <c r="AN2" s="65" t="s">
        <v>92</v>
      </c>
      <c r="AO2" s="65" t="s">
        <v>93</v>
      </c>
      <c r="AP2" s="65" t="s">
        <v>94</v>
      </c>
      <c r="AQ2" s="63"/>
    </row>
    <row r="3" spans="1:44">
      <c r="A3" s="61">
        <v>142310</v>
      </c>
      <c r="B3" s="64"/>
      <c r="C3" s="64"/>
      <c r="D3" s="64"/>
      <c r="E3" s="64"/>
      <c r="F3" s="64"/>
      <c r="G3" s="64"/>
      <c r="H3" s="68">
        <v>250000</v>
      </c>
      <c r="I3" s="61">
        <v>142310</v>
      </c>
      <c r="J3" s="68">
        <v>250000</v>
      </c>
      <c r="K3" s="68">
        <v>132680</v>
      </c>
      <c r="L3" s="64"/>
      <c r="M3" s="64"/>
      <c r="N3" s="64"/>
      <c r="O3" s="64"/>
      <c r="P3" s="64"/>
      <c r="Q3" s="64"/>
      <c r="R3" s="61">
        <v>142310</v>
      </c>
      <c r="S3" s="64"/>
      <c r="T3" s="64"/>
      <c r="U3" s="64"/>
      <c r="V3" s="64"/>
      <c r="W3" s="64"/>
      <c r="X3" s="64"/>
      <c r="Y3" s="119"/>
      <c r="Z3" s="119"/>
      <c r="AA3" s="119"/>
      <c r="AB3" s="61">
        <v>142310</v>
      </c>
      <c r="AC3" s="69">
        <f>H3</f>
        <v>250000</v>
      </c>
      <c r="AD3" s="69">
        <f>J3</f>
        <v>250000</v>
      </c>
      <c r="AE3" s="69">
        <f>K3</f>
        <v>132680</v>
      </c>
      <c r="AF3" s="66"/>
      <c r="AG3" s="66"/>
      <c r="AH3" s="66"/>
      <c r="AI3" s="66"/>
      <c r="AJ3" s="61">
        <v>142310</v>
      </c>
      <c r="AK3" s="67"/>
      <c r="AL3" s="67"/>
      <c r="AM3" s="67"/>
      <c r="AN3" s="69">
        <f t="shared" ref="AN3:AP5" si="0">AC3+AF3+AK3</f>
        <v>250000</v>
      </c>
      <c r="AO3" s="69">
        <f t="shared" si="0"/>
        <v>250000</v>
      </c>
      <c r="AP3" s="69">
        <f t="shared" si="0"/>
        <v>132680</v>
      </c>
      <c r="AQ3" s="63"/>
    </row>
    <row r="4" spans="1:44">
      <c r="A4" s="61">
        <v>149800</v>
      </c>
      <c r="B4" s="68">
        <v>1146100</v>
      </c>
      <c r="C4" s="68">
        <v>1275549</v>
      </c>
      <c r="D4" s="68">
        <v>633753.15</v>
      </c>
      <c r="E4" s="68">
        <v>59000</v>
      </c>
      <c r="F4" s="68">
        <v>497000</v>
      </c>
      <c r="G4" s="68">
        <v>237751.83</v>
      </c>
      <c r="H4" s="68">
        <v>43200</v>
      </c>
      <c r="I4" s="61">
        <v>149800</v>
      </c>
      <c r="J4" s="68">
        <v>155200</v>
      </c>
      <c r="K4" s="68">
        <v>61929.87</v>
      </c>
      <c r="L4" s="68">
        <v>192500</v>
      </c>
      <c r="M4" s="68">
        <v>862500</v>
      </c>
      <c r="N4" s="68">
        <v>0</v>
      </c>
      <c r="O4" s="68">
        <v>10000</v>
      </c>
      <c r="P4" s="68">
        <v>60000</v>
      </c>
      <c r="Q4" s="68">
        <v>18594.5</v>
      </c>
      <c r="R4" s="61">
        <v>149800</v>
      </c>
      <c r="S4" s="68">
        <v>6000</v>
      </c>
      <c r="T4" s="68">
        <v>7000</v>
      </c>
      <c r="U4" s="68">
        <v>4000</v>
      </c>
      <c r="V4" s="68">
        <v>0</v>
      </c>
      <c r="W4" s="68">
        <v>16200</v>
      </c>
      <c r="X4" s="68">
        <v>0</v>
      </c>
      <c r="Y4" s="68">
        <v>67000</v>
      </c>
      <c r="Z4" s="68">
        <v>67000</v>
      </c>
      <c r="AA4" s="68">
        <v>35539.54</v>
      </c>
      <c r="AB4" s="61">
        <v>149800</v>
      </c>
      <c r="AC4" s="69">
        <f>B4+E4+H4+L4+O4+S4+V4+Y4</f>
        <v>1523800</v>
      </c>
      <c r="AD4" s="69">
        <f>C4+F4+J4+M4+P4+T4+W4+Z4</f>
        <v>2940449</v>
      </c>
      <c r="AE4" s="69">
        <f>D4+G4+K4+N4+Q4+U4+X4+AA4</f>
        <v>991568.89</v>
      </c>
      <c r="AF4" s="120">
        <v>78000</v>
      </c>
      <c r="AG4" s="120">
        <v>78000</v>
      </c>
      <c r="AH4" s="120">
        <v>47837.05</v>
      </c>
      <c r="AI4" s="120"/>
      <c r="AJ4" s="61">
        <v>149800</v>
      </c>
      <c r="AK4" s="67">
        <v>340100</v>
      </c>
      <c r="AL4" s="67">
        <v>360100</v>
      </c>
      <c r="AM4" s="67">
        <v>198968.79</v>
      </c>
      <c r="AN4" s="65">
        <f t="shared" si="0"/>
        <v>1941900</v>
      </c>
      <c r="AO4" s="65">
        <f t="shared" si="0"/>
        <v>3378549</v>
      </c>
      <c r="AP4" s="65">
        <f t="shared" si="0"/>
        <v>1238374.73</v>
      </c>
      <c r="AQ4" s="70"/>
    </row>
    <row r="5" spans="1:44">
      <c r="A5" s="71">
        <v>211180</v>
      </c>
      <c r="B5" s="72">
        <v>708200</v>
      </c>
      <c r="C5" s="72">
        <v>708200</v>
      </c>
      <c r="D5" s="72">
        <v>406500.78</v>
      </c>
      <c r="E5" s="72"/>
      <c r="F5" s="72"/>
      <c r="G5" s="72"/>
      <c r="H5" s="72"/>
      <c r="I5" s="71">
        <v>211180</v>
      </c>
      <c r="J5" s="72"/>
      <c r="K5" s="72"/>
      <c r="L5" s="72"/>
      <c r="M5" s="72"/>
      <c r="N5" s="72"/>
      <c r="O5" s="72"/>
      <c r="P5" s="72"/>
      <c r="Q5" s="72"/>
      <c r="R5" s="71">
        <v>211180</v>
      </c>
      <c r="S5" s="72"/>
      <c r="T5" s="72"/>
      <c r="U5" s="72"/>
      <c r="V5" s="72"/>
      <c r="W5" s="72"/>
      <c r="X5" s="72"/>
      <c r="Y5" s="72"/>
      <c r="Z5" s="72"/>
      <c r="AA5" s="72"/>
      <c r="AB5" s="71">
        <v>211180</v>
      </c>
      <c r="AC5" s="69">
        <f>B5+E5+H5+L5+O5+S5+V5+Y5</f>
        <v>708200</v>
      </c>
      <c r="AD5" s="69">
        <f>C5+F5+J5+M5+P5+T5+W5+Z5</f>
        <v>708200</v>
      </c>
      <c r="AE5" s="69">
        <f>D5+G5+K5+N5+Q5+U5+X5+AA5</f>
        <v>406500.78</v>
      </c>
      <c r="AF5" s="72">
        <v>46000</v>
      </c>
      <c r="AG5" s="72">
        <v>46000</v>
      </c>
      <c r="AH5" s="72">
        <v>32827.230000000003</v>
      </c>
      <c r="AI5" s="72"/>
      <c r="AJ5" s="71">
        <v>211180</v>
      </c>
      <c r="AK5" s="72">
        <v>238800</v>
      </c>
      <c r="AL5" s="72">
        <v>238800</v>
      </c>
      <c r="AM5" s="72">
        <v>139951.67000000001</v>
      </c>
      <c r="AN5" s="72">
        <f t="shared" si="0"/>
        <v>993000</v>
      </c>
      <c r="AO5" s="72">
        <f t="shared" si="0"/>
        <v>993000</v>
      </c>
      <c r="AP5" s="72">
        <f t="shared" si="0"/>
        <v>579279.68000000005</v>
      </c>
      <c r="AQ5" s="75"/>
    </row>
    <row r="6" spans="1:44">
      <c r="A6" s="82">
        <v>211</v>
      </c>
      <c r="B6" s="77">
        <f>B5</f>
        <v>708200</v>
      </c>
      <c r="C6" s="77">
        <f t="shared" ref="C6:H6" si="1">C5</f>
        <v>708200</v>
      </c>
      <c r="D6" s="77">
        <f t="shared" si="1"/>
        <v>406500.78</v>
      </c>
      <c r="E6" s="77">
        <f t="shared" si="1"/>
        <v>0</v>
      </c>
      <c r="F6" s="77">
        <f t="shared" si="1"/>
        <v>0</v>
      </c>
      <c r="G6" s="77">
        <f t="shared" si="1"/>
        <v>0</v>
      </c>
      <c r="H6" s="77">
        <f t="shared" si="1"/>
        <v>0</v>
      </c>
      <c r="I6" s="82">
        <v>211</v>
      </c>
      <c r="J6" s="77">
        <f>J5</f>
        <v>0</v>
      </c>
      <c r="K6" s="77">
        <f t="shared" ref="K6:Q6" si="2">K5</f>
        <v>0</v>
      </c>
      <c r="L6" s="77">
        <f t="shared" si="2"/>
        <v>0</v>
      </c>
      <c r="M6" s="77">
        <f t="shared" si="2"/>
        <v>0</v>
      </c>
      <c r="N6" s="77">
        <f t="shared" si="2"/>
        <v>0</v>
      </c>
      <c r="O6" s="77">
        <f t="shared" si="2"/>
        <v>0</v>
      </c>
      <c r="P6" s="77">
        <f t="shared" si="2"/>
        <v>0</v>
      </c>
      <c r="Q6" s="77">
        <f t="shared" si="2"/>
        <v>0</v>
      </c>
      <c r="R6" s="71">
        <v>211</v>
      </c>
      <c r="S6" s="77">
        <f>S5</f>
        <v>0</v>
      </c>
      <c r="T6" s="77">
        <f t="shared" ref="T6:X6" si="3">T5</f>
        <v>0</v>
      </c>
      <c r="U6" s="77">
        <f t="shared" si="3"/>
        <v>0</v>
      </c>
      <c r="V6" s="77">
        <f t="shared" si="3"/>
        <v>0</v>
      </c>
      <c r="W6" s="77">
        <f t="shared" si="3"/>
        <v>0</v>
      </c>
      <c r="X6" s="77">
        <f t="shared" si="3"/>
        <v>0</v>
      </c>
      <c r="Y6" s="77">
        <f t="shared" ref="Y6:AA6" si="4">Y5</f>
        <v>0</v>
      </c>
      <c r="Z6" s="77">
        <f t="shared" si="4"/>
        <v>0</v>
      </c>
      <c r="AA6" s="77">
        <f t="shared" si="4"/>
        <v>0</v>
      </c>
      <c r="AB6" s="71">
        <v>211</v>
      </c>
      <c r="AC6" s="69">
        <f t="shared" ref="AC6:AC43" si="5">B6+E6+H6+L6+O6+S6+V6+Y6</f>
        <v>708200</v>
      </c>
      <c r="AD6" s="69">
        <f t="shared" ref="AD6:AD43" si="6">C6+F6+J6+M6+P6+T6+W6+Z6</f>
        <v>708200</v>
      </c>
      <c r="AE6" s="69">
        <f t="shared" ref="AE6:AE43" si="7">D6+G6+K6+N6+Q6+U6+X6+AA6</f>
        <v>406500.78</v>
      </c>
      <c r="AF6" s="72">
        <f>AF5</f>
        <v>46000</v>
      </c>
      <c r="AG6" s="72">
        <f t="shared" ref="AG6:AH6" si="8">AG5</f>
        <v>46000</v>
      </c>
      <c r="AH6" s="72">
        <f t="shared" si="8"/>
        <v>32827.230000000003</v>
      </c>
      <c r="AI6" s="72"/>
      <c r="AJ6" s="71">
        <v>211</v>
      </c>
      <c r="AK6" s="72">
        <f>AK5</f>
        <v>238800</v>
      </c>
      <c r="AL6" s="72">
        <f t="shared" ref="AL6:AP6" si="9">AL5</f>
        <v>238800</v>
      </c>
      <c r="AM6" s="72">
        <f t="shared" si="9"/>
        <v>139951.67000000001</v>
      </c>
      <c r="AN6" s="72">
        <f t="shared" si="9"/>
        <v>993000</v>
      </c>
      <c r="AO6" s="72">
        <f t="shared" si="9"/>
        <v>993000</v>
      </c>
      <c r="AP6" s="72">
        <f t="shared" si="9"/>
        <v>579279.68000000005</v>
      </c>
      <c r="AQ6" s="83"/>
    </row>
    <row r="7" spans="1:44">
      <c r="A7" s="61">
        <v>212100</v>
      </c>
      <c r="B7" s="73">
        <v>205400</v>
      </c>
      <c r="C7" s="73">
        <v>203000</v>
      </c>
      <c r="D7" s="73">
        <v>129554.85</v>
      </c>
      <c r="E7" s="84"/>
      <c r="F7" s="84"/>
      <c r="G7" s="84"/>
      <c r="H7" s="84"/>
      <c r="I7" s="61">
        <v>212100</v>
      </c>
      <c r="J7" s="84"/>
      <c r="K7" s="84"/>
      <c r="L7" s="84"/>
      <c r="M7" s="84"/>
      <c r="N7" s="84"/>
      <c r="O7" s="84"/>
      <c r="P7" s="84"/>
      <c r="Q7" s="84"/>
      <c r="R7" s="61">
        <v>212100</v>
      </c>
      <c r="S7" s="84"/>
      <c r="T7" s="84"/>
      <c r="U7" s="84"/>
      <c r="V7" s="84"/>
      <c r="W7" s="84"/>
      <c r="X7" s="84"/>
      <c r="Y7" s="84"/>
      <c r="Z7" s="84"/>
      <c r="AA7" s="84"/>
      <c r="AB7" s="61">
        <v>212100</v>
      </c>
      <c r="AC7" s="69">
        <f t="shared" si="5"/>
        <v>205400</v>
      </c>
      <c r="AD7" s="69">
        <f t="shared" si="6"/>
        <v>203000</v>
      </c>
      <c r="AE7" s="69">
        <f t="shared" si="7"/>
        <v>129554.85</v>
      </c>
      <c r="AF7" s="78">
        <v>13300</v>
      </c>
      <c r="AG7" s="78">
        <v>13000</v>
      </c>
      <c r="AH7" s="78">
        <v>9518.9599999999991</v>
      </c>
      <c r="AI7" s="78"/>
      <c r="AJ7" s="61">
        <v>212100</v>
      </c>
      <c r="AK7" s="79">
        <v>69300</v>
      </c>
      <c r="AL7" s="79">
        <v>68400</v>
      </c>
      <c r="AM7" s="79">
        <v>41689.699999999997</v>
      </c>
      <c r="AN7" s="77">
        <f t="shared" ref="AN7:AP8" si="10">AC7+AF7+AK7</f>
        <v>288000</v>
      </c>
      <c r="AO7" s="77">
        <f t="shared" si="10"/>
        <v>284400</v>
      </c>
      <c r="AP7" s="77">
        <f t="shared" si="10"/>
        <v>180763.51</v>
      </c>
      <c r="AQ7" s="63"/>
    </row>
    <row r="8" spans="1:44">
      <c r="A8" s="61">
        <v>212210</v>
      </c>
      <c r="B8" s="84">
        <v>0</v>
      </c>
      <c r="C8" s="84">
        <v>2400</v>
      </c>
      <c r="D8" s="84">
        <v>2339.41</v>
      </c>
      <c r="E8" s="84"/>
      <c r="F8" s="84"/>
      <c r="G8" s="84"/>
      <c r="H8" s="84"/>
      <c r="I8" s="61">
        <v>212210</v>
      </c>
      <c r="J8" s="84"/>
      <c r="K8" s="84"/>
      <c r="L8" s="84"/>
      <c r="M8" s="84"/>
      <c r="N8" s="84"/>
      <c r="O8" s="84"/>
      <c r="P8" s="84"/>
      <c r="Q8" s="84"/>
      <c r="R8" s="61">
        <v>212210</v>
      </c>
      <c r="S8" s="84"/>
      <c r="T8" s="84"/>
      <c r="U8" s="84"/>
      <c r="V8" s="84"/>
      <c r="W8" s="84"/>
      <c r="X8" s="84"/>
      <c r="Y8" s="84"/>
      <c r="Z8" s="84"/>
      <c r="AA8" s="84"/>
      <c r="AB8" s="61">
        <v>212210</v>
      </c>
      <c r="AC8" s="69">
        <f t="shared" si="5"/>
        <v>0</v>
      </c>
      <c r="AD8" s="69">
        <f t="shared" si="6"/>
        <v>2400</v>
      </c>
      <c r="AE8" s="69">
        <f t="shared" si="7"/>
        <v>2339.41</v>
      </c>
      <c r="AF8" s="78">
        <v>0</v>
      </c>
      <c r="AG8" s="78">
        <v>300</v>
      </c>
      <c r="AH8" s="78">
        <v>275.89</v>
      </c>
      <c r="AI8" s="78"/>
      <c r="AJ8" s="61">
        <v>212210</v>
      </c>
      <c r="AK8" s="79">
        <v>0</v>
      </c>
      <c r="AL8" s="79">
        <v>900</v>
      </c>
      <c r="AM8" s="79">
        <v>825.99</v>
      </c>
      <c r="AN8" s="77">
        <f t="shared" si="10"/>
        <v>0</v>
      </c>
      <c r="AO8" s="77">
        <f t="shared" si="10"/>
        <v>3600</v>
      </c>
      <c r="AP8" s="77">
        <f t="shared" si="10"/>
        <v>3441.29</v>
      </c>
      <c r="AQ8" s="85"/>
      <c r="AR8" s="121"/>
    </row>
    <row r="9" spans="1:44">
      <c r="A9" s="82">
        <v>212</v>
      </c>
      <c r="B9" s="80">
        <f>B7+B8</f>
        <v>205400</v>
      </c>
      <c r="C9" s="80">
        <f t="shared" ref="C9:N9" si="11">C7+C8</f>
        <v>205400</v>
      </c>
      <c r="D9" s="80">
        <f t="shared" si="11"/>
        <v>131894.26</v>
      </c>
      <c r="E9" s="80">
        <f t="shared" si="11"/>
        <v>0</v>
      </c>
      <c r="F9" s="80">
        <f t="shared" si="11"/>
        <v>0</v>
      </c>
      <c r="G9" s="80">
        <f t="shared" si="11"/>
        <v>0</v>
      </c>
      <c r="H9" s="80">
        <f t="shared" si="11"/>
        <v>0</v>
      </c>
      <c r="I9" s="82">
        <v>212</v>
      </c>
      <c r="J9" s="80">
        <f t="shared" si="11"/>
        <v>0</v>
      </c>
      <c r="K9" s="80">
        <f t="shared" si="11"/>
        <v>0</v>
      </c>
      <c r="L9" s="80">
        <f t="shared" si="11"/>
        <v>0</v>
      </c>
      <c r="M9" s="80">
        <f t="shared" si="11"/>
        <v>0</v>
      </c>
      <c r="N9" s="80">
        <f t="shared" si="11"/>
        <v>0</v>
      </c>
      <c r="O9" s="80">
        <f>O7+O8</f>
        <v>0</v>
      </c>
      <c r="P9" s="80">
        <f t="shared" ref="P9:X9" si="12">P7+P8</f>
        <v>0</v>
      </c>
      <c r="Q9" s="80">
        <f t="shared" si="12"/>
        <v>0</v>
      </c>
      <c r="R9" s="82">
        <v>212</v>
      </c>
      <c r="S9" s="80">
        <f t="shared" si="12"/>
        <v>0</v>
      </c>
      <c r="T9" s="80">
        <f t="shared" si="12"/>
        <v>0</v>
      </c>
      <c r="U9" s="80">
        <f t="shared" si="12"/>
        <v>0</v>
      </c>
      <c r="V9" s="80">
        <f t="shared" si="12"/>
        <v>0</v>
      </c>
      <c r="W9" s="80">
        <f t="shared" si="12"/>
        <v>0</v>
      </c>
      <c r="X9" s="80">
        <f t="shared" si="12"/>
        <v>0</v>
      </c>
      <c r="Y9" s="80">
        <f t="shared" ref="Y9:AA9" si="13">Y7+Y8</f>
        <v>0</v>
      </c>
      <c r="Z9" s="80">
        <f t="shared" si="13"/>
        <v>0</v>
      </c>
      <c r="AA9" s="80">
        <f t="shared" si="13"/>
        <v>0</v>
      </c>
      <c r="AB9" s="82">
        <v>212</v>
      </c>
      <c r="AC9" s="69">
        <f t="shared" si="5"/>
        <v>205400</v>
      </c>
      <c r="AD9" s="69">
        <f t="shared" si="6"/>
        <v>205400</v>
      </c>
      <c r="AE9" s="69">
        <f t="shared" si="7"/>
        <v>131894.26</v>
      </c>
      <c r="AF9" s="74">
        <f t="shared" ref="AF9:AP9" si="14">AF7+AF8</f>
        <v>13300</v>
      </c>
      <c r="AG9" s="74">
        <f t="shared" si="14"/>
        <v>13300</v>
      </c>
      <c r="AH9" s="74">
        <f t="shared" si="14"/>
        <v>9794.8499999999985</v>
      </c>
      <c r="AI9" s="74"/>
      <c r="AJ9" s="82">
        <v>212</v>
      </c>
      <c r="AK9" s="74">
        <f t="shared" si="14"/>
        <v>69300</v>
      </c>
      <c r="AL9" s="74">
        <f t="shared" si="14"/>
        <v>69300</v>
      </c>
      <c r="AM9" s="74">
        <f t="shared" si="14"/>
        <v>42515.689999999995</v>
      </c>
      <c r="AN9" s="74">
        <f t="shared" si="14"/>
        <v>288000</v>
      </c>
      <c r="AO9" s="74">
        <f t="shared" si="14"/>
        <v>288000</v>
      </c>
      <c r="AP9" s="74">
        <f t="shared" si="14"/>
        <v>184204.80000000002</v>
      </c>
      <c r="AQ9" s="86"/>
      <c r="AR9" s="121"/>
    </row>
    <row r="10" spans="1:44">
      <c r="A10" s="61">
        <v>222110</v>
      </c>
      <c r="B10" s="84">
        <v>6000</v>
      </c>
      <c r="C10" s="84">
        <v>6000</v>
      </c>
      <c r="D10" s="84">
        <v>2545.85</v>
      </c>
      <c r="E10" s="84"/>
      <c r="F10" s="84"/>
      <c r="G10" s="84"/>
      <c r="H10" s="84">
        <v>245000</v>
      </c>
      <c r="I10" s="61">
        <v>222110</v>
      </c>
      <c r="J10" s="84">
        <v>245000</v>
      </c>
      <c r="K10" s="84">
        <v>118213.27</v>
      </c>
      <c r="L10" s="84"/>
      <c r="M10" s="84"/>
      <c r="N10" s="84"/>
      <c r="O10" s="84"/>
      <c r="P10" s="84"/>
      <c r="Q10" s="84"/>
      <c r="R10" s="61">
        <v>222110</v>
      </c>
      <c r="S10" s="84"/>
      <c r="T10" s="84"/>
      <c r="U10" s="84"/>
      <c r="V10" s="84"/>
      <c r="W10" s="84"/>
      <c r="X10" s="84"/>
      <c r="Y10" s="84">
        <v>50000</v>
      </c>
      <c r="Z10" s="84">
        <v>50000</v>
      </c>
      <c r="AA10" s="84">
        <v>29170.44</v>
      </c>
      <c r="AB10" s="61">
        <v>222110</v>
      </c>
      <c r="AC10" s="69">
        <f t="shared" si="5"/>
        <v>301000</v>
      </c>
      <c r="AD10" s="69">
        <f t="shared" si="6"/>
        <v>301000</v>
      </c>
      <c r="AE10" s="69">
        <f t="shared" si="7"/>
        <v>149929.56</v>
      </c>
      <c r="AF10" s="78">
        <v>6000</v>
      </c>
      <c r="AG10" s="78">
        <v>6000</v>
      </c>
      <c r="AH10" s="78">
        <v>2545.83</v>
      </c>
      <c r="AI10" s="78"/>
      <c r="AJ10" s="61">
        <v>222110</v>
      </c>
      <c r="AK10" s="79">
        <v>6000</v>
      </c>
      <c r="AL10" s="79">
        <v>6000</v>
      </c>
      <c r="AM10" s="79">
        <v>2545.84</v>
      </c>
      <c r="AN10" s="77">
        <f t="shared" ref="AN10:AN24" si="15">AC10+AF10+AK10</f>
        <v>313000</v>
      </c>
      <c r="AO10" s="77">
        <f t="shared" ref="AO10:AO24" si="16">AD10+AG10+AL10</f>
        <v>313000</v>
      </c>
      <c r="AP10" s="77">
        <f t="shared" ref="AP10:AP24" si="17">AE10+AH10+AM10</f>
        <v>155021.22999999998</v>
      </c>
      <c r="AQ10" s="63"/>
      <c r="AR10" s="121"/>
    </row>
    <row r="11" spans="1:44">
      <c r="A11" s="61">
        <v>222190</v>
      </c>
      <c r="B11" s="84">
        <v>2000</v>
      </c>
      <c r="C11" s="84">
        <v>2000</v>
      </c>
      <c r="D11" s="84">
        <v>900</v>
      </c>
      <c r="E11" s="84"/>
      <c r="F11" s="84"/>
      <c r="G11" s="84"/>
      <c r="H11" s="84"/>
      <c r="I11" s="61">
        <v>222190</v>
      </c>
      <c r="J11" s="84"/>
      <c r="K11" s="84"/>
      <c r="L11" s="84"/>
      <c r="M11" s="84"/>
      <c r="N11" s="84"/>
      <c r="O11" s="84"/>
      <c r="P11" s="84"/>
      <c r="Q11" s="84"/>
      <c r="R11" s="61">
        <v>222190</v>
      </c>
      <c r="S11" s="84"/>
      <c r="T11" s="84"/>
      <c r="U11" s="84"/>
      <c r="V11" s="84"/>
      <c r="W11" s="84"/>
      <c r="X11" s="84"/>
      <c r="Y11" s="84"/>
      <c r="Z11" s="84"/>
      <c r="AA11" s="84"/>
      <c r="AB11" s="61">
        <v>222190</v>
      </c>
      <c r="AC11" s="69">
        <f t="shared" si="5"/>
        <v>2000</v>
      </c>
      <c r="AD11" s="69">
        <f t="shared" si="6"/>
        <v>2000</v>
      </c>
      <c r="AE11" s="69">
        <f t="shared" si="7"/>
        <v>900</v>
      </c>
      <c r="AF11" s="78"/>
      <c r="AG11" s="78"/>
      <c r="AH11" s="78"/>
      <c r="AI11" s="78"/>
      <c r="AJ11" s="61">
        <v>222190</v>
      </c>
      <c r="AK11" s="79"/>
      <c r="AL11" s="79"/>
      <c r="AM11" s="79"/>
      <c r="AN11" s="77">
        <f t="shared" si="15"/>
        <v>2000</v>
      </c>
      <c r="AO11" s="77">
        <f t="shared" si="16"/>
        <v>2000</v>
      </c>
      <c r="AP11" s="77">
        <f t="shared" si="17"/>
        <v>900</v>
      </c>
      <c r="AQ11" s="63"/>
    </row>
    <row r="12" spans="1:44">
      <c r="A12" s="61">
        <v>222210</v>
      </c>
      <c r="B12" s="84">
        <v>25000</v>
      </c>
      <c r="C12" s="84">
        <v>25000</v>
      </c>
      <c r="D12" s="84">
        <v>10450</v>
      </c>
      <c r="E12" s="84"/>
      <c r="F12" s="84"/>
      <c r="G12" s="84"/>
      <c r="H12" s="84"/>
      <c r="I12" s="61">
        <v>222210</v>
      </c>
      <c r="J12" s="84"/>
      <c r="K12" s="84"/>
      <c r="L12" s="84"/>
      <c r="M12" s="84"/>
      <c r="N12" s="84"/>
      <c r="O12" s="84"/>
      <c r="P12" s="84"/>
      <c r="Q12" s="84"/>
      <c r="R12" s="61">
        <v>222210</v>
      </c>
      <c r="S12" s="84"/>
      <c r="T12" s="84"/>
      <c r="U12" s="84"/>
      <c r="V12" s="84"/>
      <c r="W12" s="84"/>
      <c r="X12" s="84"/>
      <c r="Y12" s="84"/>
      <c r="Z12" s="84"/>
      <c r="AA12" s="84"/>
      <c r="AB12" s="61">
        <v>222210</v>
      </c>
      <c r="AC12" s="69">
        <f t="shared" si="5"/>
        <v>25000</v>
      </c>
      <c r="AD12" s="69">
        <f t="shared" si="6"/>
        <v>25000</v>
      </c>
      <c r="AE12" s="69">
        <f t="shared" si="7"/>
        <v>10450</v>
      </c>
      <c r="AF12" s="78"/>
      <c r="AG12" s="78"/>
      <c r="AH12" s="78"/>
      <c r="AI12" s="78"/>
      <c r="AJ12" s="61">
        <v>222210</v>
      </c>
      <c r="AK12" s="79"/>
      <c r="AL12" s="79"/>
      <c r="AM12" s="79"/>
      <c r="AN12" s="77">
        <f t="shared" si="15"/>
        <v>25000</v>
      </c>
      <c r="AO12" s="77">
        <f t="shared" si="16"/>
        <v>25000</v>
      </c>
      <c r="AP12" s="77">
        <f t="shared" si="17"/>
        <v>10450</v>
      </c>
      <c r="AQ12" s="63"/>
    </row>
    <row r="13" spans="1:44">
      <c r="A13" s="61">
        <v>222220</v>
      </c>
      <c r="B13" s="84">
        <v>3500</v>
      </c>
      <c r="C13" s="84">
        <v>3500</v>
      </c>
      <c r="D13" s="84">
        <v>2428.9</v>
      </c>
      <c r="E13" s="84"/>
      <c r="F13" s="84"/>
      <c r="G13" s="84"/>
      <c r="H13" s="84"/>
      <c r="I13" s="61">
        <v>222220</v>
      </c>
      <c r="J13" s="84"/>
      <c r="K13" s="84"/>
      <c r="L13" s="84"/>
      <c r="M13" s="84"/>
      <c r="N13" s="84"/>
      <c r="O13" s="84"/>
      <c r="P13" s="84"/>
      <c r="Q13" s="84"/>
      <c r="R13" s="61">
        <v>222220</v>
      </c>
      <c r="S13" s="84"/>
      <c r="T13" s="84"/>
      <c r="U13" s="84"/>
      <c r="V13" s="84"/>
      <c r="W13" s="84"/>
      <c r="X13" s="84"/>
      <c r="Y13" s="84"/>
      <c r="Z13" s="84"/>
      <c r="AA13" s="84"/>
      <c r="AB13" s="61">
        <v>222220</v>
      </c>
      <c r="AC13" s="69">
        <f t="shared" si="5"/>
        <v>3500</v>
      </c>
      <c r="AD13" s="69">
        <f t="shared" si="6"/>
        <v>3500</v>
      </c>
      <c r="AE13" s="69">
        <f t="shared" si="7"/>
        <v>2428.9</v>
      </c>
      <c r="AF13" s="78">
        <v>2000</v>
      </c>
      <c r="AG13" s="78">
        <v>2000</v>
      </c>
      <c r="AH13" s="78">
        <v>1120</v>
      </c>
      <c r="AI13" s="78"/>
      <c r="AJ13" s="61">
        <v>222220</v>
      </c>
      <c r="AK13" s="79"/>
      <c r="AL13" s="79"/>
      <c r="AM13" s="79"/>
      <c r="AN13" s="77">
        <f t="shared" si="15"/>
        <v>5500</v>
      </c>
      <c r="AO13" s="77">
        <f t="shared" si="16"/>
        <v>5500</v>
      </c>
      <c r="AP13" s="77">
        <f t="shared" si="17"/>
        <v>3548.9</v>
      </c>
      <c r="AQ13" s="63"/>
    </row>
    <row r="14" spans="1:44">
      <c r="A14" s="61">
        <v>222400</v>
      </c>
      <c r="B14" s="84">
        <v>2000</v>
      </c>
      <c r="C14" s="84">
        <v>2000</v>
      </c>
      <c r="D14" s="84">
        <v>984</v>
      </c>
      <c r="E14" s="84">
        <v>3000</v>
      </c>
      <c r="F14" s="84">
        <v>3000</v>
      </c>
      <c r="G14" s="84">
        <v>0</v>
      </c>
      <c r="H14" s="84">
        <v>2000</v>
      </c>
      <c r="I14" s="61">
        <v>222400</v>
      </c>
      <c r="J14" s="84">
        <v>2000</v>
      </c>
      <c r="K14" s="84">
        <v>0</v>
      </c>
      <c r="L14" s="84"/>
      <c r="M14" s="84"/>
      <c r="N14" s="84"/>
      <c r="O14" s="84"/>
      <c r="P14" s="84"/>
      <c r="Q14" s="84"/>
      <c r="R14" s="61">
        <v>222400</v>
      </c>
      <c r="S14" s="84"/>
      <c r="T14" s="84"/>
      <c r="U14" s="84"/>
      <c r="V14" s="84"/>
      <c r="W14" s="84"/>
      <c r="X14" s="84"/>
      <c r="Y14" s="84"/>
      <c r="Z14" s="84"/>
      <c r="AA14" s="84"/>
      <c r="AB14" s="61">
        <v>222400</v>
      </c>
      <c r="AC14" s="69">
        <f t="shared" si="5"/>
        <v>7000</v>
      </c>
      <c r="AD14" s="69">
        <f t="shared" si="6"/>
        <v>7000</v>
      </c>
      <c r="AE14" s="69">
        <f t="shared" si="7"/>
        <v>984</v>
      </c>
      <c r="AF14" s="78"/>
      <c r="AG14" s="78"/>
      <c r="AH14" s="78"/>
      <c r="AI14" s="78"/>
      <c r="AJ14" s="61">
        <v>222400</v>
      </c>
      <c r="AK14" s="79"/>
      <c r="AL14" s="79"/>
      <c r="AM14" s="79"/>
      <c r="AN14" s="77">
        <f t="shared" si="15"/>
        <v>7000</v>
      </c>
      <c r="AO14" s="77">
        <f t="shared" si="16"/>
        <v>7000</v>
      </c>
      <c r="AP14" s="77">
        <f t="shared" si="17"/>
        <v>984</v>
      </c>
      <c r="AQ14" s="63"/>
    </row>
    <row r="15" spans="1:44">
      <c r="A15" s="61">
        <v>222500</v>
      </c>
      <c r="B15" s="84">
        <v>8000</v>
      </c>
      <c r="C15" s="84">
        <v>8000</v>
      </c>
      <c r="D15" s="84">
        <v>220</v>
      </c>
      <c r="E15" s="84">
        <v>8000</v>
      </c>
      <c r="F15" s="84">
        <v>386000</v>
      </c>
      <c r="G15" s="84">
        <v>196361.98</v>
      </c>
      <c r="H15" s="84">
        <v>0</v>
      </c>
      <c r="I15" s="61">
        <v>222500</v>
      </c>
      <c r="J15" s="84">
        <v>50000</v>
      </c>
      <c r="K15" s="84">
        <v>15950</v>
      </c>
      <c r="L15" s="84"/>
      <c r="M15" s="84"/>
      <c r="N15" s="84"/>
      <c r="O15" s="84">
        <v>0</v>
      </c>
      <c r="P15" s="84">
        <v>38000</v>
      </c>
      <c r="Q15" s="84">
        <v>6837</v>
      </c>
      <c r="R15" s="61">
        <v>222500</v>
      </c>
      <c r="S15" s="84"/>
      <c r="T15" s="84"/>
      <c r="U15" s="84"/>
      <c r="V15" s="84"/>
      <c r="W15" s="84"/>
      <c r="X15" s="84"/>
      <c r="Y15" s="84">
        <v>13000</v>
      </c>
      <c r="Z15" s="84">
        <v>13000</v>
      </c>
      <c r="AA15" s="84">
        <v>3606</v>
      </c>
      <c r="AB15" s="61">
        <v>222500</v>
      </c>
      <c r="AC15" s="69">
        <f t="shared" si="5"/>
        <v>29000</v>
      </c>
      <c r="AD15" s="69">
        <f t="shared" si="6"/>
        <v>495000</v>
      </c>
      <c r="AE15" s="69">
        <f t="shared" si="7"/>
        <v>222974.98</v>
      </c>
      <c r="AF15" s="78"/>
      <c r="AG15" s="78"/>
      <c r="AH15" s="78"/>
      <c r="AI15" s="78"/>
      <c r="AJ15" s="61">
        <v>222500</v>
      </c>
      <c r="AK15" s="79">
        <v>2000</v>
      </c>
      <c r="AL15" s="79">
        <v>10000</v>
      </c>
      <c r="AM15" s="79">
        <v>0</v>
      </c>
      <c r="AN15" s="77">
        <f t="shared" si="15"/>
        <v>31000</v>
      </c>
      <c r="AO15" s="77">
        <f t="shared" si="16"/>
        <v>505000</v>
      </c>
      <c r="AP15" s="77">
        <f t="shared" si="17"/>
        <v>222974.98</v>
      </c>
      <c r="AQ15" s="63"/>
    </row>
    <row r="16" spans="1:44">
      <c r="A16" s="61">
        <v>222600</v>
      </c>
      <c r="B16" s="84">
        <v>5000</v>
      </c>
      <c r="C16" s="84">
        <v>5000</v>
      </c>
      <c r="D16" s="84">
        <v>0</v>
      </c>
      <c r="E16" s="84"/>
      <c r="F16" s="84"/>
      <c r="G16" s="84"/>
      <c r="H16" s="84"/>
      <c r="I16" s="61">
        <v>222600</v>
      </c>
      <c r="J16" s="84"/>
      <c r="K16" s="84"/>
      <c r="L16" s="84"/>
      <c r="M16" s="84"/>
      <c r="N16" s="84"/>
      <c r="O16" s="84"/>
      <c r="P16" s="84"/>
      <c r="Q16" s="84"/>
      <c r="R16" s="61">
        <v>222600</v>
      </c>
      <c r="S16" s="84"/>
      <c r="T16" s="84"/>
      <c r="U16" s="84"/>
      <c r="V16" s="84"/>
      <c r="W16" s="84"/>
      <c r="X16" s="84"/>
      <c r="Y16" s="84"/>
      <c r="Z16" s="84"/>
      <c r="AA16" s="84"/>
      <c r="AB16" s="61">
        <v>222600</v>
      </c>
      <c r="AC16" s="69">
        <f t="shared" si="5"/>
        <v>5000</v>
      </c>
      <c r="AD16" s="69">
        <f t="shared" si="6"/>
        <v>5000</v>
      </c>
      <c r="AE16" s="69">
        <f t="shared" si="7"/>
        <v>0</v>
      </c>
      <c r="AF16" s="78"/>
      <c r="AG16" s="78"/>
      <c r="AH16" s="78"/>
      <c r="AI16" s="78"/>
      <c r="AJ16" s="61">
        <v>222600</v>
      </c>
      <c r="AK16" s="79"/>
      <c r="AL16" s="79"/>
      <c r="AM16" s="79"/>
      <c r="AN16" s="77">
        <f t="shared" si="15"/>
        <v>5000</v>
      </c>
      <c r="AO16" s="77">
        <f t="shared" si="16"/>
        <v>5000</v>
      </c>
      <c r="AP16" s="77">
        <f t="shared" si="17"/>
        <v>0</v>
      </c>
      <c r="AQ16" s="63"/>
    </row>
    <row r="17" spans="1:43">
      <c r="A17" s="61">
        <v>222710</v>
      </c>
      <c r="B17" s="84">
        <v>2000</v>
      </c>
      <c r="C17" s="84">
        <v>2000</v>
      </c>
      <c r="D17" s="84">
        <v>0</v>
      </c>
      <c r="E17" s="84"/>
      <c r="F17" s="84"/>
      <c r="G17" s="84"/>
      <c r="H17" s="84"/>
      <c r="I17" s="61">
        <v>222710</v>
      </c>
      <c r="J17" s="84"/>
      <c r="K17" s="84"/>
      <c r="L17" s="84"/>
      <c r="M17" s="84"/>
      <c r="N17" s="84"/>
      <c r="O17" s="84"/>
      <c r="P17" s="84"/>
      <c r="Q17" s="84"/>
      <c r="R17" s="61">
        <v>222710</v>
      </c>
      <c r="S17" s="84"/>
      <c r="T17" s="84"/>
      <c r="U17" s="84"/>
      <c r="V17" s="84"/>
      <c r="W17" s="84"/>
      <c r="X17" s="84"/>
      <c r="Y17" s="84"/>
      <c r="Z17" s="84"/>
      <c r="AA17" s="84"/>
      <c r="AB17" s="61">
        <v>222710</v>
      </c>
      <c r="AC17" s="69">
        <f t="shared" si="5"/>
        <v>2000</v>
      </c>
      <c r="AD17" s="69">
        <f t="shared" si="6"/>
        <v>2000</v>
      </c>
      <c r="AE17" s="69">
        <f t="shared" si="7"/>
        <v>0</v>
      </c>
      <c r="AF17" s="78">
        <v>200</v>
      </c>
      <c r="AG17" s="78">
        <v>200</v>
      </c>
      <c r="AH17" s="78">
        <v>14</v>
      </c>
      <c r="AI17" s="78"/>
      <c r="AJ17" s="61">
        <v>222710</v>
      </c>
      <c r="AK17" s="79">
        <v>200</v>
      </c>
      <c r="AL17" s="79">
        <v>200</v>
      </c>
      <c r="AM17" s="79">
        <v>0</v>
      </c>
      <c r="AN17" s="77">
        <f t="shared" si="15"/>
        <v>2400</v>
      </c>
      <c r="AO17" s="77">
        <f t="shared" si="16"/>
        <v>2400</v>
      </c>
      <c r="AP17" s="77">
        <f t="shared" si="17"/>
        <v>14</v>
      </c>
      <c r="AQ17" s="63"/>
    </row>
    <row r="18" spans="1:43">
      <c r="A18" s="61">
        <v>222950</v>
      </c>
      <c r="B18" s="84">
        <v>10000</v>
      </c>
      <c r="C18" s="84">
        <v>10000</v>
      </c>
      <c r="D18" s="84">
        <v>5000</v>
      </c>
      <c r="E18" s="84"/>
      <c r="F18" s="84"/>
      <c r="G18" s="84"/>
      <c r="H18" s="84"/>
      <c r="I18" s="61">
        <v>222950</v>
      </c>
      <c r="J18" s="84"/>
      <c r="K18" s="84"/>
      <c r="L18" s="84"/>
      <c r="M18" s="84"/>
      <c r="N18" s="84"/>
      <c r="O18" s="84"/>
      <c r="P18" s="84"/>
      <c r="Q18" s="84"/>
      <c r="R18" s="61">
        <v>222950</v>
      </c>
      <c r="S18" s="84"/>
      <c r="T18" s="84"/>
      <c r="U18" s="84"/>
      <c r="V18" s="84"/>
      <c r="W18" s="84"/>
      <c r="X18" s="84"/>
      <c r="Y18" s="84"/>
      <c r="Z18" s="84"/>
      <c r="AA18" s="84"/>
      <c r="AB18" s="61">
        <v>222950</v>
      </c>
      <c r="AC18" s="69">
        <f t="shared" si="5"/>
        <v>10000</v>
      </c>
      <c r="AD18" s="69">
        <f t="shared" si="6"/>
        <v>10000</v>
      </c>
      <c r="AE18" s="69">
        <f t="shared" si="7"/>
        <v>5000</v>
      </c>
      <c r="AF18" s="78"/>
      <c r="AG18" s="78"/>
      <c r="AH18" s="78"/>
      <c r="AI18" s="78"/>
      <c r="AJ18" s="61">
        <v>222950</v>
      </c>
      <c r="AK18" s="79"/>
      <c r="AL18" s="79"/>
      <c r="AM18" s="79"/>
      <c r="AN18" s="77">
        <f t="shared" si="15"/>
        <v>10000</v>
      </c>
      <c r="AO18" s="77">
        <f t="shared" si="16"/>
        <v>10000</v>
      </c>
      <c r="AP18" s="77">
        <f t="shared" si="17"/>
        <v>5000</v>
      </c>
      <c r="AQ18" s="63"/>
    </row>
    <row r="19" spans="1:43">
      <c r="A19" s="61">
        <v>222970</v>
      </c>
      <c r="B19" s="84">
        <v>5000</v>
      </c>
      <c r="C19" s="84">
        <v>5000</v>
      </c>
      <c r="D19" s="84">
        <v>2821.89</v>
      </c>
      <c r="E19" s="84"/>
      <c r="F19" s="84"/>
      <c r="G19" s="84"/>
      <c r="H19" s="84"/>
      <c r="I19" s="61">
        <v>222970</v>
      </c>
      <c r="J19" s="84"/>
      <c r="K19" s="84"/>
      <c r="L19" s="84"/>
      <c r="M19" s="84"/>
      <c r="N19" s="84"/>
      <c r="O19" s="84"/>
      <c r="P19" s="84"/>
      <c r="Q19" s="84"/>
      <c r="R19" s="61">
        <v>222970</v>
      </c>
      <c r="S19" s="84"/>
      <c r="T19" s="84"/>
      <c r="U19" s="84"/>
      <c r="V19" s="84"/>
      <c r="W19" s="84"/>
      <c r="X19" s="84"/>
      <c r="Y19" s="84"/>
      <c r="Z19" s="84"/>
      <c r="AA19" s="84"/>
      <c r="AB19" s="61">
        <v>222970</v>
      </c>
      <c r="AC19" s="69">
        <f t="shared" si="5"/>
        <v>5000</v>
      </c>
      <c r="AD19" s="69">
        <f t="shared" si="6"/>
        <v>5000</v>
      </c>
      <c r="AE19" s="69">
        <f t="shared" si="7"/>
        <v>2821.89</v>
      </c>
      <c r="AF19" s="78">
        <v>1200</v>
      </c>
      <c r="AG19" s="78">
        <v>1200</v>
      </c>
      <c r="AH19" s="78">
        <v>238.74</v>
      </c>
      <c r="AI19" s="78"/>
      <c r="AJ19" s="61">
        <v>222970</v>
      </c>
      <c r="AK19" s="79">
        <v>1800</v>
      </c>
      <c r="AL19" s="79">
        <v>1800</v>
      </c>
      <c r="AM19" s="79">
        <v>978.31</v>
      </c>
      <c r="AN19" s="77">
        <f t="shared" si="15"/>
        <v>8000</v>
      </c>
      <c r="AO19" s="77">
        <f t="shared" si="16"/>
        <v>8000</v>
      </c>
      <c r="AP19" s="77">
        <f t="shared" si="17"/>
        <v>4038.94</v>
      </c>
      <c r="AQ19" s="63"/>
    </row>
    <row r="20" spans="1:43">
      <c r="A20" s="61">
        <v>222980</v>
      </c>
      <c r="B20" s="84">
        <v>7000</v>
      </c>
      <c r="C20" s="84">
        <v>7000</v>
      </c>
      <c r="D20" s="84">
        <v>6514.49</v>
      </c>
      <c r="E20" s="84"/>
      <c r="F20" s="84"/>
      <c r="G20" s="84"/>
      <c r="H20" s="84"/>
      <c r="I20" s="61">
        <v>222980</v>
      </c>
      <c r="J20" s="84"/>
      <c r="K20" s="84"/>
      <c r="L20" s="84"/>
      <c r="M20" s="84"/>
      <c r="N20" s="84"/>
      <c r="O20" s="84"/>
      <c r="P20" s="84"/>
      <c r="Q20" s="84"/>
      <c r="R20" s="61">
        <v>222980</v>
      </c>
      <c r="S20" s="84"/>
      <c r="T20" s="84"/>
      <c r="U20" s="84"/>
      <c r="V20" s="84"/>
      <c r="W20" s="84"/>
      <c r="X20" s="84"/>
      <c r="Y20" s="84"/>
      <c r="Z20" s="84"/>
      <c r="AA20" s="84"/>
      <c r="AB20" s="61">
        <v>222980</v>
      </c>
      <c r="AC20" s="69">
        <f t="shared" si="5"/>
        <v>7000</v>
      </c>
      <c r="AD20" s="69">
        <f t="shared" si="6"/>
        <v>7000</v>
      </c>
      <c r="AE20" s="69">
        <f t="shared" si="7"/>
        <v>6514.49</v>
      </c>
      <c r="AF20" s="78">
        <v>800</v>
      </c>
      <c r="AG20" s="78">
        <v>800</v>
      </c>
      <c r="AH20" s="78">
        <v>796.4</v>
      </c>
      <c r="AI20" s="78"/>
      <c r="AJ20" s="61">
        <v>222980</v>
      </c>
      <c r="AK20" s="79">
        <v>1000</v>
      </c>
      <c r="AL20" s="79">
        <v>1000</v>
      </c>
      <c r="AM20" s="79">
        <v>953.13</v>
      </c>
      <c r="AN20" s="77">
        <f t="shared" si="15"/>
        <v>8800</v>
      </c>
      <c r="AO20" s="77">
        <f t="shared" si="16"/>
        <v>8800</v>
      </c>
      <c r="AP20" s="77">
        <f t="shared" si="17"/>
        <v>8264.0199999999986</v>
      </c>
      <c r="AQ20" s="63"/>
    </row>
    <row r="21" spans="1:43">
      <c r="A21" s="61">
        <v>222990</v>
      </c>
      <c r="B21" s="84">
        <v>13600</v>
      </c>
      <c r="C21" s="84">
        <v>133049</v>
      </c>
      <c r="D21" s="84">
        <v>19179</v>
      </c>
      <c r="E21" s="84">
        <v>25000</v>
      </c>
      <c r="F21" s="84">
        <v>85000</v>
      </c>
      <c r="G21" s="84">
        <v>33419.050000000003</v>
      </c>
      <c r="H21" s="84">
        <v>31200</v>
      </c>
      <c r="I21" s="61">
        <v>222990</v>
      </c>
      <c r="J21" s="84">
        <v>53200</v>
      </c>
      <c r="K21" s="84">
        <v>6362.4</v>
      </c>
      <c r="L21" s="84"/>
      <c r="M21" s="84"/>
      <c r="N21" s="84"/>
      <c r="O21" s="84">
        <v>10000</v>
      </c>
      <c r="P21" s="84">
        <v>12000</v>
      </c>
      <c r="Q21" s="84">
        <v>3500</v>
      </c>
      <c r="R21" s="61">
        <v>222990</v>
      </c>
      <c r="S21" s="84">
        <v>6000</v>
      </c>
      <c r="T21" s="84">
        <v>7000</v>
      </c>
      <c r="U21" s="84">
        <v>4000</v>
      </c>
      <c r="V21" s="84"/>
      <c r="W21" s="84"/>
      <c r="X21" s="84"/>
      <c r="Y21" s="84"/>
      <c r="Z21" s="84"/>
      <c r="AA21" s="84"/>
      <c r="AB21" s="61">
        <v>222990</v>
      </c>
      <c r="AC21" s="69">
        <f t="shared" si="5"/>
        <v>85800</v>
      </c>
      <c r="AD21" s="69">
        <f t="shared" si="6"/>
        <v>290249</v>
      </c>
      <c r="AE21" s="69">
        <f t="shared" si="7"/>
        <v>66460.450000000012</v>
      </c>
      <c r="AF21" s="78">
        <v>500</v>
      </c>
      <c r="AG21" s="78">
        <v>500</v>
      </c>
      <c r="AH21" s="78">
        <v>0</v>
      </c>
      <c r="AI21" s="78"/>
      <c r="AJ21" s="61">
        <v>222990</v>
      </c>
      <c r="AK21" s="79">
        <v>1500</v>
      </c>
      <c r="AL21" s="79">
        <v>3500</v>
      </c>
      <c r="AM21" s="79">
        <v>2600</v>
      </c>
      <c r="AN21" s="77">
        <f t="shared" si="15"/>
        <v>87800</v>
      </c>
      <c r="AO21" s="77">
        <f t="shared" si="16"/>
        <v>294249</v>
      </c>
      <c r="AP21" s="77">
        <f t="shared" si="17"/>
        <v>69060.450000000012</v>
      </c>
      <c r="AQ21" s="63"/>
    </row>
    <row r="22" spans="1:43">
      <c r="A22" s="71">
        <v>222</v>
      </c>
      <c r="B22" s="74">
        <f>SUM(B10:B21)</f>
        <v>89100</v>
      </c>
      <c r="C22" s="74">
        <f t="shared" ref="C22:K22" si="18">SUM(C10:C21)</f>
        <v>208549</v>
      </c>
      <c r="D22" s="74">
        <f t="shared" si="18"/>
        <v>51044.13</v>
      </c>
      <c r="E22" s="74">
        <f t="shared" si="18"/>
        <v>36000</v>
      </c>
      <c r="F22" s="74">
        <f t="shared" si="18"/>
        <v>474000</v>
      </c>
      <c r="G22" s="74">
        <f t="shared" si="18"/>
        <v>229781.03000000003</v>
      </c>
      <c r="H22" s="74">
        <f t="shared" si="18"/>
        <v>278200</v>
      </c>
      <c r="I22" s="71">
        <v>222</v>
      </c>
      <c r="J22" s="74">
        <f t="shared" si="18"/>
        <v>350200</v>
      </c>
      <c r="K22" s="74">
        <f t="shared" si="18"/>
        <v>140525.67000000001</v>
      </c>
      <c r="L22" s="74">
        <f>SUM(L10:L21)</f>
        <v>0</v>
      </c>
      <c r="M22" s="74">
        <f t="shared" ref="M22:U22" si="19">SUM(M10:M21)</f>
        <v>0</v>
      </c>
      <c r="N22" s="74">
        <f t="shared" si="19"/>
        <v>0</v>
      </c>
      <c r="O22" s="74">
        <f t="shared" si="19"/>
        <v>10000</v>
      </c>
      <c r="P22" s="74">
        <f t="shared" si="19"/>
        <v>50000</v>
      </c>
      <c r="Q22" s="74">
        <f t="shared" si="19"/>
        <v>10337</v>
      </c>
      <c r="R22" s="71">
        <v>222</v>
      </c>
      <c r="S22" s="74">
        <f t="shared" si="19"/>
        <v>6000</v>
      </c>
      <c r="T22" s="74">
        <f t="shared" si="19"/>
        <v>7000</v>
      </c>
      <c r="U22" s="74">
        <f t="shared" si="19"/>
        <v>4000</v>
      </c>
      <c r="V22" s="74">
        <f t="shared" ref="V22:X22" si="20">SUM(V10:V21)</f>
        <v>0</v>
      </c>
      <c r="W22" s="74">
        <f t="shared" si="20"/>
        <v>0</v>
      </c>
      <c r="X22" s="74">
        <f t="shared" si="20"/>
        <v>0</v>
      </c>
      <c r="Y22" s="74">
        <f t="shared" ref="Y22:AA22" si="21">SUM(Y10:Y21)</f>
        <v>63000</v>
      </c>
      <c r="Z22" s="74">
        <f t="shared" si="21"/>
        <v>63000</v>
      </c>
      <c r="AA22" s="74">
        <f t="shared" si="21"/>
        <v>32776.44</v>
      </c>
      <c r="AB22" s="71">
        <v>222</v>
      </c>
      <c r="AC22" s="69">
        <f t="shared" si="5"/>
        <v>482300</v>
      </c>
      <c r="AD22" s="69">
        <f t="shared" si="6"/>
        <v>1152749</v>
      </c>
      <c r="AE22" s="69">
        <f t="shared" si="7"/>
        <v>468464.27000000008</v>
      </c>
      <c r="AF22" s="74">
        <f>AF10+AF11+AF12+AF13+AF14+AF15+AF16+AF17+AF18+AF19+AF20+AF21</f>
        <v>10700</v>
      </c>
      <c r="AG22" s="74">
        <f t="shared" ref="AG22:AM22" si="22">AG10+AG11+AG12+AG13+AG14+AG15+AG16+AG17+AG18+AG19+AG20+AG21</f>
        <v>10700</v>
      </c>
      <c r="AH22" s="74">
        <f t="shared" si="22"/>
        <v>4714.9699999999993</v>
      </c>
      <c r="AI22" s="74"/>
      <c r="AJ22" s="71">
        <v>222</v>
      </c>
      <c r="AK22" s="74">
        <f t="shared" si="22"/>
        <v>12500</v>
      </c>
      <c r="AL22" s="74">
        <f t="shared" si="22"/>
        <v>22500</v>
      </c>
      <c r="AM22" s="74">
        <f t="shared" si="22"/>
        <v>7077.28</v>
      </c>
      <c r="AN22" s="72">
        <f t="shared" si="15"/>
        <v>505500</v>
      </c>
      <c r="AO22" s="72">
        <f t="shared" si="16"/>
        <v>1185949</v>
      </c>
      <c r="AP22" s="72">
        <f t="shared" si="17"/>
        <v>480256.52000000008</v>
      </c>
      <c r="AQ22" s="88"/>
    </row>
    <row r="23" spans="1:43">
      <c r="A23" s="76">
        <v>273200</v>
      </c>
      <c r="B23" s="73">
        <v>4500</v>
      </c>
      <c r="C23" s="73">
        <v>4500</v>
      </c>
      <c r="D23" s="73">
        <v>3926.32</v>
      </c>
      <c r="E23" s="73"/>
      <c r="F23" s="73"/>
      <c r="G23" s="73"/>
      <c r="H23" s="73"/>
      <c r="I23" s="76">
        <v>273200</v>
      </c>
      <c r="J23" s="73"/>
      <c r="K23" s="73"/>
      <c r="L23" s="73"/>
      <c r="M23" s="73"/>
      <c r="N23" s="73"/>
      <c r="O23" s="73"/>
      <c r="P23" s="73"/>
      <c r="Q23" s="73"/>
      <c r="R23" s="76">
        <v>273200</v>
      </c>
      <c r="S23" s="73"/>
      <c r="T23" s="73"/>
      <c r="U23" s="73"/>
      <c r="V23" s="73"/>
      <c r="W23" s="73"/>
      <c r="X23" s="73"/>
      <c r="Y23" s="73"/>
      <c r="Z23" s="73"/>
      <c r="AA23" s="73"/>
      <c r="AB23" s="76">
        <v>273200</v>
      </c>
      <c r="AC23" s="69">
        <f t="shared" si="5"/>
        <v>4500</v>
      </c>
      <c r="AD23" s="69">
        <f t="shared" si="6"/>
        <v>4500</v>
      </c>
      <c r="AE23" s="69">
        <f t="shared" si="7"/>
        <v>3926.32</v>
      </c>
      <c r="AF23" s="78"/>
      <c r="AG23" s="78"/>
      <c r="AH23" s="78"/>
      <c r="AI23" s="78"/>
      <c r="AJ23" s="76">
        <v>273200</v>
      </c>
      <c r="AK23" s="79"/>
      <c r="AL23" s="79"/>
      <c r="AM23" s="79"/>
      <c r="AN23" s="77">
        <f t="shared" si="15"/>
        <v>4500</v>
      </c>
      <c r="AO23" s="77">
        <f t="shared" si="16"/>
        <v>4500</v>
      </c>
      <c r="AP23" s="77">
        <f t="shared" si="17"/>
        <v>3926.32</v>
      </c>
      <c r="AQ23" s="81"/>
    </row>
    <row r="24" spans="1:43">
      <c r="A24" s="76">
        <v>273500</v>
      </c>
      <c r="B24" s="73">
        <v>3000</v>
      </c>
      <c r="C24" s="73">
        <v>3000</v>
      </c>
      <c r="D24" s="73">
        <v>1382.84</v>
      </c>
      <c r="E24" s="73"/>
      <c r="F24" s="73"/>
      <c r="G24" s="73"/>
      <c r="H24" s="73"/>
      <c r="I24" s="76">
        <v>273500</v>
      </c>
      <c r="J24" s="73"/>
      <c r="K24" s="73"/>
      <c r="L24" s="73"/>
      <c r="M24" s="73"/>
      <c r="N24" s="73"/>
      <c r="O24" s="73"/>
      <c r="P24" s="73"/>
      <c r="Q24" s="73"/>
      <c r="R24" s="76">
        <v>273500</v>
      </c>
      <c r="S24" s="73"/>
      <c r="T24" s="73"/>
      <c r="U24" s="73"/>
      <c r="V24" s="73"/>
      <c r="W24" s="73"/>
      <c r="X24" s="73"/>
      <c r="Y24" s="73"/>
      <c r="Z24" s="73"/>
      <c r="AA24" s="73"/>
      <c r="AB24" s="76">
        <v>273500</v>
      </c>
      <c r="AC24" s="69">
        <f t="shared" si="5"/>
        <v>3000</v>
      </c>
      <c r="AD24" s="69">
        <f t="shared" si="6"/>
        <v>3000</v>
      </c>
      <c r="AE24" s="69">
        <f t="shared" si="7"/>
        <v>1382.84</v>
      </c>
      <c r="AF24" s="78">
        <v>500</v>
      </c>
      <c r="AG24" s="78">
        <v>500</v>
      </c>
      <c r="AH24" s="78">
        <v>500</v>
      </c>
      <c r="AI24" s="78"/>
      <c r="AJ24" s="76">
        <v>273500</v>
      </c>
      <c r="AK24" s="79">
        <v>1000</v>
      </c>
      <c r="AL24" s="79">
        <v>1000</v>
      </c>
      <c r="AM24" s="79">
        <v>377.4</v>
      </c>
      <c r="AN24" s="77">
        <f t="shared" si="15"/>
        <v>4500</v>
      </c>
      <c r="AO24" s="77">
        <f t="shared" si="16"/>
        <v>4500</v>
      </c>
      <c r="AP24" s="77">
        <f t="shared" si="17"/>
        <v>2260.2399999999998</v>
      </c>
      <c r="AQ24" s="81"/>
    </row>
    <row r="25" spans="1:43">
      <c r="A25" s="71">
        <v>27</v>
      </c>
      <c r="B25" s="72">
        <f>B23+B24</f>
        <v>7500</v>
      </c>
      <c r="C25" s="72">
        <f t="shared" ref="C25:K25" si="23">C23+C24</f>
        <v>7500</v>
      </c>
      <c r="D25" s="72">
        <f t="shared" si="23"/>
        <v>5309.16</v>
      </c>
      <c r="E25" s="72">
        <f t="shared" si="23"/>
        <v>0</v>
      </c>
      <c r="F25" s="72">
        <f t="shared" si="23"/>
        <v>0</v>
      </c>
      <c r="G25" s="72">
        <f t="shared" si="23"/>
        <v>0</v>
      </c>
      <c r="H25" s="72">
        <f t="shared" si="23"/>
        <v>0</v>
      </c>
      <c r="I25" s="71">
        <v>27</v>
      </c>
      <c r="J25" s="72">
        <f t="shared" si="23"/>
        <v>0</v>
      </c>
      <c r="K25" s="72">
        <f t="shared" si="23"/>
        <v>0</v>
      </c>
      <c r="L25" s="72">
        <f>L23+L24</f>
        <v>0</v>
      </c>
      <c r="M25" s="72">
        <f t="shared" ref="M25:U25" si="24">M23+M24</f>
        <v>0</v>
      </c>
      <c r="N25" s="72">
        <f t="shared" si="24"/>
        <v>0</v>
      </c>
      <c r="O25" s="72">
        <f t="shared" si="24"/>
        <v>0</v>
      </c>
      <c r="P25" s="72">
        <f t="shared" si="24"/>
        <v>0</v>
      </c>
      <c r="Q25" s="72">
        <f t="shared" si="24"/>
        <v>0</v>
      </c>
      <c r="R25" s="71">
        <v>27</v>
      </c>
      <c r="S25" s="72">
        <f t="shared" si="24"/>
        <v>0</v>
      </c>
      <c r="T25" s="72">
        <f t="shared" si="24"/>
        <v>0</v>
      </c>
      <c r="U25" s="72">
        <f t="shared" si="24"/>
        <v>0</v>
      </c>
      <c r="V25" s="72">
        <f t="shared" ref="V25:X25" si="25">V23+V24</f>
        <v>0</v>
      </c>
      <c r="W25" s="72">
        <f t="shared" si="25"/>
        <v>0</v>
      </c>
      <c r="X25" s="72">
        <f t="shared" si="25"/>
        <v>0</v>
      </c>
      <c r="Y25" s="72">
        <f t="shared" ref="Y25:AA25" si="26">Y23+Y24</f>
        <v>0</v>
      </c>
      <c r="Z25" s="72">
        <f t="shared" si="26"/>
        <v>0</v>
      </c>
      <c r="AA25" s="72">
        <f t="shared" si="26"/>
        <v>0</v>
      </c>
      <c r="AB25" s="71">
        <v>27</v>
      </c>
      <c r="AC25" s="69">
        <f t="shared" si="5"/>
        <v>7500</v>
      </c>
      <c r="AD25" s="69">
        <f t="shared" si="6"/>
        <v>7500</v>
      </c>
      <c r="AE25" s="69">
        <f t="shared" si="7"/>
        <v>5309.16</v>
      </c>
      <c r="AF25" s="72">
        <f>AF23+AF24</f>
        <v>500</v>
      </c>
      <c r="AG25" s="72">
        <f t="shared" ref="AG25:AP25" si="27">AG23+AG24</f>
        <v>500</v>
      </c>
      <c r="AH25" s="72">
        <f t="shared" si="27"/>
        <v>500</v>
      </c>
      <c r="AI25" s="72"/>
      <c r="AJ25" s="71">
        <v>27</v>
      </c>
      <c r="AK25" s="72">
        <f t="shared" si="27"/>
        <v>1000</v>
      </c>
      <c r="AL25" s="72">
        <f t="shared" si="27"/>
        <v>1000</v>
      </c>
      <c r="AM25" s="72">
        <f t="shared" si="27"/>
        <v>377.4</v>
      </c>
      <c r="AN25" s="72">
        <f t="shared" si="27"/>
        <v>9000</v>
      </c>
      <c r="AO25" s="72">
        <f t="shared" si="27"/>
        <v>9000</v>
      </c>
      <c r="AP25" s="72">
        <f t="shared" si="27"/>
        <v>6186.5599999999995</v>
      </c>
      <c r="AQ25" s="75"/>
    </row>
    <row r="26" spans="1:43">
      <c r="A26" s="61">
        <v>281120</v>
      </c>
      <c r="B26" s="84">
        <v>1500</v>
      </c>
      <c r="C26" s="84">
        <v>1500</v>
      </c>
      <c r="D26" s="84">
        <v>0</v>
      </c>
      <c r="E26" s="84"/>
      <c r="F26" s="84"/>
      <c r="G26" s="84"/>
      <c r="H26" s="84"/>
      <c r="I26" s="61">
        <v>281120</v>
      </c>
      <c r="J26" s="84"/>
      <c r="K26" s="84"/>
      <c r="L26" s="84"/>
      <c r="M26" s="84"/>
      <c r="N26" s="84"/>
      <c r="O26" s="84"/>
      <c r="P26" s="84"/>
      <c r="Q26" s="84"/>
      <c r="R26" s="61">
        <v>281120</v>
      </c>
      <c r="S26" s="84"/>
      <c r="T26" s="84"/>
      <c r="U26" s="84"/>
      <c r="V26" s="84"/>
      <c r="W26" s="84"/>
      <c r="X26" s="84"/>
      <c r="Y26" s="84"/>
      <c r="Z26" s="84"/>
      <c r="AA26" s="84"/>
      <c r="AB26" s="61">
        <v>281120</v>
      </c>
      <c r="AC26" s="69">
        <f t="shared" si="5"/>
        <v>1500</v>
      </c>
      <c r="AD26" s="69">
        <f t="shared" si="6"/>
        <v>1500</v>
      </c>
      <c r="AE26" s="69">
        <f t="shared" si="7"/>
        <v>0</v>
      </c>
      <c r="AF26" s="78"/>
      <c r="AG26" s="78"/>
      <c r="AH26" s="78"/>
      <c r="AI26" s="78"/>
      <c r="AJ26" s="61">
        <v>281120</v>
      </c>
      <c r="AK26" s="79"/>
      <c r="AL26" s="79"/>
      <c r="AM26" s="79"/>
      <c r="AN26" s="77">
        <f t="shared" ref="AN26:AP27" si="28">AC26+AF26+AK26</f>
        <v>1500</v>
      </c>
      <c r="AO26" s="77">
        <f t="shared" si="28"/>
        <v>1500</v>
      </c>
      <c r="AP26" s="77">
        <f t="shared" si="28"/>
        <v>0</v>
      </c>
      <c r="AQ26" s="63"/>
    </row>
    <row r="27" spans="1:43">
      <c r="A27" s="61">
        <v>281900</v>
      </c>
      <c r="B27" s="84">
        <v>15000</v>
      </c>
      <c r="C27" s="84">
        <v>15000</v>
      </c>
      <c r="D27" s="84">
        <v>6960</v>
      </c>
      <c r="E27" s="84"/>
      <c r="F27" s="84"/>
      <c r="G27" s="84"/>
      <c r="H27" s="84"/>
      <c r="I27" s="61">
        <v>281900</v>
      </c>
      <c r="J27" s="84"/>
      <c r="K27" s="84"/>
      <c r="L27" s="84"/>
      <c r="M27" s="84"/>
      <c r="N27" s="84"/>
      <c r="O27" s="84"/>
      <c r="P27" s="84"/>
      <c r="Q27" s="84"/>
      <c r="R27" s="61">
        <v>281900</v>
      </c>
      <c r="S27" s="84"/>
      <c r="T27" s="84"/>
      <c r="U27" s="84"/>
      <c r="V27" s="84"/>
      <c r="W27" s="84"/>
      <c r="X27" s="84"/>
      <c r="Y27" s="84"/>
      <c r="Z27" s="84"/>
      <c r="AA27" s="84"/>
      <c r="AB27" s="61">
        <v>281900</v>
      </c>
      <c r="AC27" s="69">
        <f t="shared" si="5"/>
        <v>15000</v>
      </c>
      <c r="AD27" s="69">
        <f t="shared" si="6"/>
        <v>15000</v>
      </c>
      <c r="AE27" s="69">
        <f t="shared" si="7"/>
        <v>6960</v>
      </c>
      <c r="AF27" s="78"/>
      <c r="AG27" s="78"/>
      <c r="AH27" s="78"/>
      <c r="AI27" s="78"/>
      <c r="AJ27" s="61">
        <v>281900</v>
      </c>
      <c r="AK27" s="79"/>
      <c r="AL27" s="79"/>
      <c r="AM27" s="79"/>
      <c r="AN27" s="77">
        <f t="shared" si="28"/>
        <v>15000</v>
      </c>
      <c r="AO27" s="77">
        <f t="shared" si="28"/>
        <v>15000</v>
      </c>
      <c r="AP27" s="77">
        <f t="shared" si="28"/>
        <v>6960</v>
      </c>
      <c r="AQ27" s="63"/>
    </row>
    <row r="28" spans="1:43">
      <c r="A28" s="61">
        <v>289100</v>
      </c>
      <c r="B28" s="84"/>
      <c r="C28" s="84"/>
      <c r="D28" s="84"/>
      <c r="E28" s="84"/>
      <c r="F28" s="84"/>
      <c r="G28" s="84"/>
      <c r="H28" s="84"/>
      <c r="I28" s="61">
        <v>289100</v>
      </c>
      <c r="J28" s="84"/>
      <c r="K28" s="84"/>
      <c r="L28" s="84"/>
      <c r="M28" s="84"/>
      <c r="N28" s="84"/>
      <c r="O28" s="84"/>
      <c r="P28" s="84"/>
      <c r="Q28" s="84"/>
      <c r="R28" s="61">
        <v>289100</v>
      </c>
      <c r="S28" s="84"/>
      <c r="T28" s="84"/>
      <c r="U28" s="84"/>
      <c r="V28" s="84"/>
      <c r="W28" s="84"/>
      <c r="X28" s="84"/>
      <c r="Y28" s="84"/>
      <c r="Z28" s="84"/>
      <c r="AA28" s="84"/>
      <c r="AB28" s="61">
        <v>289100</v>
      </c>
      <c r="AC28" s="69">
        <f t="shared" si="5"/>
        <v>0</v>
      </c>
      <c r="AD28" s="69">
        <f t="shared" si="6"/>
        <v>0</v>
      </c>
      <c r="AE28" s="69">
        <f t="shared" si="7"/>
        <v>0</v>
      </c>
      <c r="AF28" s="78"/>
      <c r="AG28" s="78"/>
      <c r="AH28" s="78"/>
      <c r="AI28" s="78"/>
      <c r="AJ28" s="61">
        <v>289100</v>
      </c>
      <c r="AK28" s="79"/>
      <c r="AL28" s="79"/>
      <c r="AM28" s="79"/>
      <c r="AN28" s="77"/>
      <c r="AO28" s="77"/>
      <c r="AP28" s="77"/>
      <c r="AQ28" s="63"/>
    </row>
    <row r="29" spans="1:43">
      <c r="A29" s="71">
        <v>28</v>
      </c>
      <c r="B29" s="74">
        <f>SUM(B26:B27)</f>
        <v>16500</v>
      </c>
      <c r="C29" s="74">
        <f t="shared" ref="C29:D29" si="29">SUM(C26:C27)</f>
        <v>16500</v>
      </c>
      <c r="D29" s="74">
        <f t="shared" si="29"/>
        <v>6960</v>
      </c>
      <c r="E29" s="87">
        <f t="shared" ref="E29:N29" si="30">SUM(E26:E28)</f>
        <v>0</v>
      </c>
      <c r="F29" s="87">
        <f t="shared" si="30"/>
        <v>0</v>
      </c>
      <c r="G29" s="87">
        <f t="shared" si="30"/>
        <v>0</v>
      </c>
      <c r="H29" s="87">
        <f t="shared" si="30"/>
        <v>0</v>
      </c>
      <c r="I29" s="71">
        <v>28</v>
      </c>
      <c r="J29" s="87">
        <f t="shared" si="30"/>
        <v>0</v>
      </c>
      <c r="K29" s="87">
        <f t="shared" si="30"/>
        <v>0</v>
      </c>
      <c r="L29" s="87">
        <f t="shared" si="30"/>
        <v>0</v>
      </c>
      <c r="M29" s="87">
        <f t="shared" si="30"/>
        <v>0</v>
      </c>
      <c r="N29" s="87">
        <f t="shared" si="30"/>
        <v>0</v>
      </c>
      <c r="O29" s="74">
        <f>O26+O27+O28</f>
        <v>0</v>
      </c>
      <c r="P29" s="74">
        <f t="shared" ref="P29:X29" si="31">P26+P27+P28</f>
        <v>0</v>
      </c>
      <c r="Q29" s="74">
        <f t="shared" si="31"/>
        <v>0</v>
      </c>
      <c r="R29" s="71">
        <v>28</v>
      </c>
      <c r="S29" s="74">
        <f t="shared" si="31"/>
        <v>0</v>
      </c>
      <c r="T29" s="74">
        <f t="shared" si="31"/>
        <v>0</v>
      </c>
      <c r="U29" s="74">
        <f t="shared" si="31"/>
        <v>0</v>
      </c>
      <c r="V29" s="74">
        <f t="shared" si="31"/>
        <v>0</v>
      </c>
      <c r="W29" s="74">
        <f t="shared" si="31"/>
        <v>0</v>
      </c>
      <c r="X29" s="74">
        <f t="shared" si="31"/>
        <v>0</v>
      </c>
      <c r="Y29" s="74">
        <f t="shared" ref="Y29:AA29" si="32">Y26+Y27+Y28</f>
        <v>0</v>
      </c>
      <c r="Z29" s="74">
        <f t="shared" si="32"/>
        <v>0</v>
      </c>
      <c r="AA29" s="74">
        <f t="shared" si="32"/>
        <v>0</v>
      </c>
      <c r="AB29" s="71">
        <v>28</v>
      </c>
      <c r="AC29" s="69">
        <f t="shared" si="5"/>
        <v>16500</v>
      </c>
      <c r="AD29" s="69">
        <f t="shared" si="6"/>
        <v>16500</v>
      </c>
      <c r="AE29" s="69">
        <f t="shared" si="7"/>
        <v>6960</v>
      </c>
      <c r="AF29" s="80">
        <f t="shared" ref="AF29:AP29" si="33">AF26+AF27+AF28</f>
        <v>0</v>
      </c>
      <c r="AG29" s="80">
        <f t="shared" si="33"/>
        <v>0</v>
      </c>
      <c r="AH29" s="80">
        <f t="shared" si="33"/>
        <v>0</v>
      </c>
      <c r="AI29" s="80"/>
      <c r="AJ29" s="71">
        <v>28</v>
      </c>
      <c r="AK29" s="80">
        <f t="shared" si="33"/>
        <v>0</v>
      </c>
      <c r="AL29" s="80">
        <f t="shared" si="33"/>
        <v>0</v>
      </c>
      <c r="AM29" s="80">
        <f t="shared" si="33"/>
        <v>0</v>
      </c>
      <c r="AN29" s="80">
        <f t="shared" si="33"/>
        <v>16500</v>
      </c>
      <c r="AO29" s="80">
        <f t="shared" si="33"/>
        <v>16500</v>
      </c>
      <c r="AP29" s="80">
        <f t="shared" si="33"/>
        <v>6960</v>
      </c>
      <c r="AQ29" s="88"/>
    </row>
    <row r="30" spans="1:43">
      <c r="A30" s="82">
        <v>2</v>
      </c>
      <c r="B30" s="80">
        <f>B6+B9+B22+B25+B29</f>
        <v>1026700</v>
      </c>
      <c r="C30" s="80">
        <f t="shared" ref="C30:N30" si="34">C6+C9+C22+C25+C29</f>
        <v>1146149</v>
      </c>
      <c r="D30" s="80">
        <f t="shared" si="34"/>
        <v>601708.33000000007</v>
      </c>
      <c r="E30" s="80">
        <f t="shared" si="34"/>
        <v>36000</v>
      </c>
      <c r="F30" s="80">
        <f t="shared" si="34"/>
        <v>474000</v>
      </c>
      <c r="G30" s="80">
        <f t="shared" si="34"/>
        <v>229781.03000000003</v>
      </c>
      <c r="H30" s="80">
        <f t="shared" si="34"/>
        <v>278200</v>
      </c>
      <c r="I30" s="82">
        <v>2</v>
      </c>
      <c r="J30" s="80">
        <f t="shared" si="34"/>
        <v>350200</v>
      </c>
      <c r="K30" s="80">
        <f t="shared" si="34"/>
        <v>140525.67000000001</v>
      </c>
      <c r="L30" s="80">
        <f t="shared" si="34"/>
        <v>0</v>
      </c>
      <c r="M30" s="80">
        <f t="shared" si="34"/>
        <v>0</v>
      </c>
      <c r="N30" s="80">
        <f t="shared" si="34"/>
        <v>0</v>
      </c>
      <c r="O30" s="80">
        <f>O6+O9+O22+O25+O29</f>
        <v>10000</v>
      </c>
      <c r="P30" s="80">
        <f t="shared" ref="P30:Q30" si="35">P6+P9+P22+P25+P29</f>
        <v>50000</v>
      </c>
      <c r="Q30" s="80">
        <f t="shared" si="35"/>
        <v>10337</v>
      </c>
      <c r="R30" s="82">
        <v>2</v>
      </c>
      <c r="S30" s="80">
        <f>S6+S9+S22+S25+S29</f>
        <v>6000</v>
      </c>
      <c r="T30" s="80">
        <f t="shared" ref="T30:X30" si="36">T6+T9+T22+T25+T29</f>
        <v>7000</v>
      </c>
      <c r="U30" s="80">
        <f t="shared" si="36"/>
        <v>4000</v>
      </c>
      <c r="V30" s="80">
        <f t="shared" si="36"/>
        <v>0</v>
      </c>
      <c r="W30" s="80">
        <f t="shared" si="36"/>
        <v>0</v>
      </c>
      <c r="X30" s="80">
        <f t="shared" si="36"/>
        <v>0</v>
      </c>
      <c r="Y30" s="80">
        <f t="shared" ref="Y30:AA30" si="37">Y6+Y9+Y22+Y25+Y29</f>
        <v>63000</v>
      </c>
      <c r="Z30" s="80">
        <f t="shared" si="37"/>
        <v>63000</v>
      </c>
      <c r="AA30" s="80">
        <f t="shared" si="37"/>
        <v>32776.44</v>
      </c>
      <c r="AB30" s="82">
        <v>2</v>
      </c>
      <c r="AC30" s="69">
        <f t="shared" si="5"/>
        <v>1419900</v>
      </c>
      <c r="AD30" s="69">
        <f t="shared" si="6"/>
        <v>2090349</v>
      </c>
      <c r="AE30" s="69">
        <f t="shared" si="7"/>
        <v>1019128.4700000002</v>
      </c>
      <c r="AF30" s="74">
        <f>AF6+AF9+AF22+AF25+AF29</f>
        <v>70500</v>
      </c>
      <c r="AG30" s="74">
        <f t="shared" ref="AG30:AP30" si="38">AG6+AG9+AG22+AG25+AG29</f>
        <v>70500</v>
      </c>
      <c r="AH30" s="74">
        <f t="shared" si="38"/>
        <v>47837.05</v>
      </c>
      <c r="AI30" s="74"/>
      <c r="AJ30" s="82">
        <v>2</v>
      </c>
      <c r="AK30" s="74">
        <f t="shared" si="38"/>
        <v>321600</v>
      </c>
      <c r="AL30" s="74">
        <f t="shared" si="38"/>
        <v>331600</v>
      </c>
      <c r="AM30" s="74">
        <f t="shared" si="38"/>
        <v>189922.04</v>
      </c>
      <c r="AN30" s="74">
        <f t="shared" si="38"/>
        <v>1812000</v>
      </c>
      <c r="AO30" s="74">
        <f t="shared" si="38"/>
        <v>2492449</v>
      </c>
      <c r="AP30" s="74">
        <f t="shared" si="38"/>
        <v>1256887.5600000003</v>
      </c>
      <c r="AQ30" s="86"/>
    </row>
    <row r="31" spans="1:43">
      <c r="A31" s="76">
        <v>312120</v>
      </c>
      <c r="B31" s="73"/>
      <c r="C31" s="73"/>
      <c r="D31" s="73"/>
      <c r="E31" s="73"/>
      <c r="F31" s="73"/>
      <c r="G31" s="73"/>
      <c r="H31" s="73"/>
      <c r="I31" s="76">
        <v>312120</v>
      </c>
      <c r="J31" s="73"/>
      <c r="K31" s="73"/>
      <c r="L31" s="73">
        <v>192500</v>
      </c>
      <c r="M31" s="73">
        <v>862500</v>
      </c>
      <c r="N31" s="73">
        <v>0</v>
      </c>
      <c r="O31" s="73"/>
      <c r="P31" s="73"/>
      <c r="Q31" s="73"/>
      <c r="R31" s="76">
        <v>312120</v>
      </c>
      <c r="S31" s="73"/>
      <c r="T31" s="73"/>
      <c r="U31" s="73"/>
      <c r="V31" s="73"/>
      <c r="W31" s="73"/>
      <c r="X31" s="73"/>
      <c r="Y31" s="73"/>
      <c r="Z31" s="73"/>
      <c r="AA31" s="73"/>
      <c r="AB31" s="76">
        <v>312120</v>
      </c>
      <c r="AC31" s="69">
        <f t="shared" si="5"/>
        <v>192500</v>
      </c>
      <c r="AD31" s="69">
        <f t="shared" si="6"/>
        <v>862500</v>
      </c>
      <c r="AE31" s="69">
        <f t="shared" si="7"/>
        <v>0</v>
      </c>
      <c r="AF31" s="78"/>
      <c r="AG31" s="78"/>
      <c r="AH31" s="78"/>
      <c r="AI31" s="78"/>
      <c r="AJ31" s="76">
        <v>312120</v>
      </c>
      <c r="AK31" s="79"/>
      <c r="AL31" s="79"/>
      <c r="AM31" s="79"/>
      <c r="AN31" s="77">
        <f t="shared" ref="AN31:AN42" si="39">AC31+AF31+AK31</f>
        <v>192500</v>
      </c>
      <c r="AO31" s="77">
        <f t="shared" ref="AO31:AO42" si="40">AD31+AG31+AL31</f>
        <v>862500</v>
      </c>
      <c r="AP31" s="77">
        <f t="shared" ref="AP31:AP42" si="41">AE31+AH31+AM31</f>
        <v>0</v>
      </c>
      <c r="AQ31" s="81"/>
    </row>
    <row r="32" spans="1:43">
      <c r="A32" s="61">
        <v>314110</v>
      </c>
      <c r="B32" s="84">
        <v>8400</v>
      </c>
      <c r="C32" s="84">
        <v>8400</v>
      </c>
      <c r="D32" s="84">
        <v>0</v>
      </c>
      <c r="E32" s="84">
        <v>2000</v>
      </c>
      <c r="F32" s="84">
        <v>2000</v>
      </c>
      <c r="G32" s="84">
        <v>0</v>
      </c>
      <c r="H32" s="84">
        <v>0</v>
      </c>
      <c r="I32" s="61">
        <v>314110</v>
      </c>
      <c r="J32" s="84">
        <v>40000</v>
      </c>
      <c r="K32" s="84">
        <v>31200</v>
      </c>
      <c r="L32" s="84"/>
      <c r="M32" s="84"/>
      <c r="N32" s="84"/>
      <c r="O32" s="84"/>
      <c r="P32" s="84"/>
      <c r="Q32" s="84"/>
      <c r="R32" s="61">
        <v>314110</v>
      </c>
      <c r="S32" s="84"/>
      <c r="T32" s="84"/>
      <c r="U32" s="84"/>
      <c r="V32" s="84"/>
      <c r="W32" s="84"/>
      <c r="X32" s="84"/>
      <c r="Y32" s="84"/>
      <c r="Z32" s="84"/>
      <c r="AA32" s="84"/>
      <c r="AB32" s="61">
        <v>314110</v>
      </c>
      <c r="AC32" s="69">
        <f t="shared" si="5"/>
        <v>10400</v>
      </c>
      <c r="AD32" s="69">
        <f t="shared" si="6"/>
        <v>50400</v>
      </c>
      <c r="AE32" s="69">
        <f t="shared" si="7"/>
        <v>31200</v>
      </c>
      <c r="AF32" s="78"/>
      <c r="AG32" s="78"/>
      <c r="AH32" s="78"/>
      <c r="AI32" s="78"/>
      <c r="AJ32" s="61">
        <v>314110</v>
      </c>
      <c r="AK32" s="79"/>
      <c r="AL32" s="79"/>
      <c r="AM32" s="79"/>
      <c r="AN32" s="77">
        <f t="shared" si="39"/>
        <v>10400</v>
      </c>
      <c r="AO32" s="77">
        <f t="shared" si="40"/>
        <v>50400</v>
      </c>
      <c r="AP32" s="77">
        <f t="shared" si="41"/>
        <v>31200</v>
      </c>
      <c r="AQ32" s="63"/>
    </row>
    <row r="33" spans="1:43">
      <c r="A33" s="61">
        <v>316110</v>
      </c>
      <c r="B33" s="84">
        <v>3000</v>
      </c>
      <c r="C33" s="84">
        <v>3000</v>
      </c>
      <c r="D33" s="84">
        <v>820</v>
      </c>
      <c r="E33" s="84">
        <v>3000</v>
      </c>
      <c r="F33" s="84">
        <v>3000</v>
      </c>
      <c r="G33" s="84">
        <v>0</v>
      </c>
      <c r="H33" s="84"/>
      <c r="I33" s="61">
        <v>316110</v>
      </c>
      <c r="J33" s="84"/>
      <c r="K33" s="84"/>
      <c r="L33" s="84"/>
      <c r="M33" s="84"/>
      <c r="N33" s="84"/>
      <c r="O33" s="84"/>
      <c r="P33" s="84"/>
      <c r="Q33" s="84"/>
      <c r="R33" s="61">
        <v>316110</v>
      </c>
      <c r="S33" s="84"/>
      <c r="T33" s="84"/>
      <c r="U33" s="84"/>
      <c r="V33" s="84"/>
      <c r="W33" s="84"/>
      <c r="X33" s="84"/>
      <c r="Y33" s="84"/>
      <c r="Z33" s="84"/>
      <c r="AA33" s="84"/>
      <c r="AB33" s="61">
        <v>316110</v>
      </c>
      <c r="AC33" s="69">
        <f t="shared" si="5"/>
        <v>6000</v>
      </c>
      <c r="AD33" s="69">
        <f t="shared" si="6"/>
        <v>6000</v>
      </c>
      <c r="AE33" s="69">
        <f t="shared" si="7"/>
        <v>820</v>
      </c>
      <c r="AF33" s="78"/>
      <c r="AG33" s="78"/>
      <c r="AH33" s="78"/>
      <c r="AI33" s="78"/>
      <c r="AJ33" s="61">
        <v>316110</v>
      </c>
      <c r="AK33" s="79"/>
      <c r="AL33" s="79"/>
      <c r="AM33" s="79"/>
      <c r="AN33" s="77">
        <f t="shared" si="39"/>
        <v>6000</v>
      </c>
      <c r="AO33" s="77">
        <f t="shared" si="40"/>
        <v>6000</v>
      </c>
      <c r="AP33" s="77">
        <f t="shared" si="41"/>
        <v>820</v>
      </c>
      <c r="AQ33" s="63"/>
    </row>
    <row r="34" spans="1:43">
      <c r="A34" s="61">
        <v>318110</v>
      </c>
      <c r="B34" s="84"/>
      <c r="C34" s="84"/>
      <c r="D34" s="84"/>
      <c r="E34" s="84"/>
      <c r="F34" s="84"/>
      <c r="G34" s="84"/>
      <c r="H34" s="84"/>
      <c r="I34" s="61">
        <v>318110</v>
      </c>
      <c r="J34" s="84"/>
      <c r="K34" s="84"/>
      <c r="L34" s="84"/>
      <c r="M34" s="84"/>
      <c r="N34" s="84"/>
      <c r="O34" s="84"/>
      <c r="P34" s="84"/>
      <c r="Q34" s="84"/>
      <c r="R34" s="61">
        <v>318110</v>
      </c>
      <c r="S34" s="84"/>
      <c r="T34" s="84"/>
      <c r="U34" s="84"/>
      <c r="V34" s="84"/>
      <c r="W34" s="84"/>
      <c r="X34" s="84"/>
      <c r="Y34" s="84"/>
      <c r="Z34" s="84"/>
      <c r="AA34" s="84"/>
      <c r="AB34" s="61">
        <v>318110</v>
      </c>
      <c r="AC34" s="69">
        <f t="shared" si="5"/>
        <v>0</v>
      </c>
      <c r="AD34" s="69">
        <f t="shared" si="6"/>
        <v>0</v>
      </c>
      <c r="AE34" s="69">
        <f t="shared" si="7"/>
        <v>0</v>
      </c>
      <c r="AF34" s="78"/>
      <c r="AG34" s="78"/>
      <c r="AH34" s="78"/>
      <c r="AI34" s="78"/>
      <c r="AJ34" s="61">
        <v>318110</v>
      </c>
      <c r="AK34" s="79"/>
      <c r="AL34" s="79"/>
      <c r="AM34" s="79"/>
      <c r="AN34" s="77">
        <f t="shared" si="39"/>
        <v>0</v>
      </c>
      <c r="AO34" s="77">
        <f t="shared" si="40"/>
        <v>0</v>
      </c>
      <c r="AP34" s="77">
        <f t="shared" si="41"/>
        <v>0</v>
      </c>
      <c r="AQ34" s="63"/>
    </row>
    <row r="35" spans="1:43">
      <c r="A35" s="61">
        <v>319230</v>
      </c>
      <c r="B35" s="84"/>
      <c r="C35" s="84"/>
      <c r="D35" s="84"/>
      <c r="E35" s="84"/>
      <c r="F35" s="84"/>
      <c r="G35" s="84"/>
      <c r="H35" s="84"/>
      <c r="I35" s="61">
        <v>319230</v>
      </c>
      <c r="J35" s="84"/>
      <c r="K35" s="84"/>
      <c r="L35" s="84"/>
      <c r="M35" s="84"/>
      <c r="N35" s="84"/>
      <c r="O35" s="84"/>
      <c r="P35" s="84"/>
      <c r="Q35" s="84"/>
      <c r="R35" s="61">
        <v>319230</v>
      </c>
      <c r="S35" s="84"/>
      <c r="T35" s="84"/>
      <c r="U35" s="84"/>
      <c r="V35" s="84"/>
      <c r="W35" s="84"/>
      <c r="X35" s="84"/>
      <c r="Y35" s="84"/>
      <c r="Z35" s="84"/>
      <c r="AA35" s="84"/>
      <c r="AB35" s="61">
        <v>319230</v>
      </c>
      <c r="AC35" s="69">
        <f t="shared" si="5"/>
        <v>0</v>
      </c>
      <c r="AD35" s="69">
        <f t="shared" si="6"/>
        <v>0</v>
      </c>
      <c r="AE35" s="69">
        <f t="shared" si="7"/>
        <v>0</v>
      </c>
      <c r="AF35" s="78"/>
      <c r="AG35" s="78"/>
      <c r="AH35" s="78"/>
      <c r="AI35" s="78"/>
      <c r="AJ35" s="61">
        <v>319230</v>
      </c>
      <c r="AK35" s="79"/>
      <c r="AL35" s="79"/>
      <c r="AM35" s="79"/>
      <c r="AN35" s="77">
        <f t="shared" si="39"/>
        <v>0</v>
      </c>
      <c r="AO35" s="77">
        <f t="shared" si="40"/>
        <v>0</v>
      </c>
      <c r="AP35" s="77">
        <f t="shared" si="41"/>
        <v>0</v>
      </c>
      <c r="AQ35" s="63"/>
    </row>
    <row r="36" spans="1:43">
      <c r="A36" s="71">
        <v>31</v>
      </c>
      <c r="B36" s="74">
        <f>B31+B32+B33+B34+B35</f>
        <v>11400</v>
      </c>
      <c r="C36" s="74">
        <f t="shared" ref="C36:K36" si="42">C31+C32+C33+C34+C35</f>
        <v>11400</v>
      </c>
      <c r="D36" s="74">
        <f t="shared" si="42"/>
        <v>820</v>
      </c>
      <c r="E36" s="74">
        <f t="shared" si="42"/>
        <v>5000</v>
      </c>
      <c r="F36" s="74">
        <f t="shared" si="42"/>
        <v>5000</v>
      </c>
      <c r="G36" s="74">
        <f t="shared" si="42"/>
        <v>0</v>
      </c>
      <c r="H36" s="74">
        <f t="shared" si="42"/>
        <v>0</v>
      </c>
      <c r="I36" s="71">
        <v>31</v>
      </c>
      <c r="J36" s="74">
        <f t="shared" si="42"/>
        <v>40000</v>
      </c>
      <c r="K36" s="74">
        <f t="shared" si="42"/>
        <v>31200</v>
      </c>
      <c r="L36" s="74">
        <f>L31+L32+L33+L34+L35</f>
        <v>192500</v>
      </c>
      <c r="M36" s="74">
        <f t="shared" ref="M36:X36" si="43">M31+M32+M33+M34+M35</f>
        <v>862500</v>
      </c>
      <c r="N36" s="74">
        <f t="shared" si="43"/>
        <v>0</v>
      </c>
      <c r="O36" s="74">
        <f t="shared" si="43"/>
        <v>0</v>
      </c>
      <c r="P36" s="74">
        <f t="shared" si="43"/>
        <v>0</v>
      </c>
      <c r="Q36" s="74">
        <f t="shared" si="43"/>
        <v>0</v>
      </c>
      <c r="R36" s="71">
        <v>31</v>
      </c>
      <c r="S36" s="74">
        <f t="shared" si="43"/>
        <v>0</v>
      </c>
      <c r="T36" s="74">
        <f t="shared" si="43"/>
        <v>0</v>
      </c>
      <c r="U36" s="74">
        <f t="shared" si="43"/>
        <v>0</v>
      </c>
      <c r="V36" s="74">
        <f t="shared" si="43"/>
        <v>0</v>
      </c>
      <c r="W36" s="74">
        <f t="shared" si="43"/>
        <v>0</v>
      </c>
      <c r="X36" s="74">
        <f t="shared" si="43"/>
        <v>0</v>
      </c>
      <c r="Y36" s="74">
        <f t="shared" ref="Y36:AA36" si="44">Y31+Y32+Y33+Y34+Y35</f>
        <v>0</v>
      </c>
      <c r="Z36" s="74">
        <f t="shared" si="44"/>
        <v>0</v>
      </c>
      <c r="AA36" s="74">
        <f t="shared" si="44"/>
        <v>0</v>
      </c>
      <c r="AB36" s="71">
        <v>31</v>
      </c>
      <c r="AC36" s="69">
        <f t="shared" si="5"/>
        <v>208900</v>
      </c>
      <c r="AD36" s="69">
        <f t="shared" si="6"/>
        <v>918900</v>
      </c>
      <c r="AE36" s="69">
        <f t="shared" si="7"/>
        <v>32020</v>
      </c>
      <c r="AF36" s="74">
        <f>AF31+AF32+AF33+AF34+AF35</f>
        <v>0</v>
      </c>
      <c r="AG36" s="74">
        <f t="shared" ref="AG36:AM36" si="45">AG31+AG32+AG33+AG34+AG35</f>
        <v>0</v>
      </c>
      <c r="AH36" s="74">
        <f t="shared" si="45"/>
        <v>0</v>
      </c>
      <c r="AI36" s="74"/>
      <c r="AJ36" s="71">
        <v>31</v>
      </c>
      <c r="AK36" s="74">
        <f t="shared" si="45"/>
        <v>0</v>
      </c>
      <c r="AL36" s="74">
        <f t="shared" si="45"/>
        <v>0</v>
      </c>
      <c r="AM36" s="74">
        <f t="shared" si="45"/>
        <v>0</v>
      </c>
      <c r="AN36" s="72">
        <f t="shared" si="39"/>
        <v>208900</v>
      </c>
      <c r="AO36" s="72">
        <f t="shared" si="40"/>
        <v>918900</v>
      </c>
      <c r="AP36" s="72">
        <f t="shared" si="41"/>
        <v>32020</v>
      </c>
      <c r="AQ36" s="88"/>
    </row>
    <row r="37" spans="1:43">
      <c r="A37" s="61">
        <v>331110</v>
      </c>
      <c r="B37" s="84">
        <v>60000</v>
      </c>
      <c r="C37" s="84">
        <v>60000</v>
      </c>
      <c r="D37" s="84">
        <v>9538.92</v>
      </c>
      <c r="E37" s="84">
        <v>5000</v>
      </c>
      <c r="F37" s="84">
        <v>5000</v>
      </c>
      <c r="G37" s="84">
        <v>4951.8</v>
      </c>
      <c r="H37" s="84"/>
      <c r="I37" s="61">
        <v>331110</v>
      </c>
      <c r="J37" s="84"/>
      <c r="K37" s="84"/>
      <c r="L37" s="84"/>
      <c r="M37" s="84"/>
      <c r="N37" s="84"/>
      <c r="O37" s="84"/>
      <c r="P37" s="84"/>
      <c r="Q37" s="84"/>
      <c r="R37" s="61">
        <v>331110</v>
      </c>
      <c r="S37" s="84"/>
      <c r="T37" s="84"/>
      <c r="U37" s="84"/>
      <c r="V37" s="84"/>
      <c r="W37" s="84"/>
      <c r="X37" s="84"/>
      <c r="Y37" s="84"/>
      <c r="Z37" s="84"/>
      <c r="AA37" s="84"/>
      <c r="AB37" s="61">
        <v>331110</v>
      </c>
      <c r="AC37" s="69">
        <f t="shared" si="5"/>
        <v>65000</v>
      </c>
      <c r="AD37" s="69">
        <f t="shared" si="6"/>
        <v>65000</v>
      </c>
      <c r="AE37" s="69">
        <f t="shared" si="7"/>
        <v>14490.720000000001</v>
      </c>
      <c r="AF37" s="78">
        <v>7000</v>
      </c>
      <c r="AG37" s="78">
        <v>7000</v>
      </c>
      <c r="AH37" s="78">
        <v>0</v>
      </c>
      <c r="AI37" s="78"/>
      <c r="AJ37" s="61">
        <v>331110</v>
      </c>
      <c r="AK37" s="79">
        <v>8000</v>
      </c>
      <c r="AL37" s="79">
        <v>8000</v>
      </c>
      <c r="AM37" s="79">
        <v>0</v>
      </c>
      <c r="AN37" s="77">
        <f t="shared" si="39"/>
        <v>80000</v>
      </c>
      <c r="AO37" s="77">
        <f t="shared" si="40"/>
        <v>80000</v>
      </c>
      <c r="AP37" s="77">
        <f t="shared" si="41"/>
        <v>14490.720000000001</v>
      </c>
      <c r="AQ37" s="63"/>
    </row>
    <row r="38" spans="1:43">
      <c r="A38" s="61">
        <v>332110</v>
      </c>
      <c r="B38" s="84">
        <v>8000</v>
      </c>
      <c r="C38" s="84">
        <v>8000</v>
      </c>
      <c r="D38" s="84">
        <v>7828</v>
      </c>
      <c r="E38" s="84"/>
      <c r="F38" s="84"/>
      <c r="G38" s="84"/>
      <c r="H38" s="84"/>
      <c r="I38" s="61">
        <v>332110</v>
      </c>
      <c r="J38" s="84"/>
      <c r="K38" s="84"/>
      <c r="L38" s="84"/>
      <c r="M38" s="84"/>
      <c r="N38" s="84"/>
      <c r="O38" s="84"/>
      <c r="P38" s="84"/>
      <c r="Q38" s="84"/>
      <c r="R38" s="61">
        <v>332110</v>
      </c>
      <c r="S38" s="84"/>
      <c r="T38" s="84"/>
      <c r="U38" s="84"/>
      <c r="V38" s="84"/>
      <c r="W38" s="84"/>
      <c r="X38" s="84"/>
      <c r="Y38" s="84"/>
      <c r="Z38" s="84"/>
      <c r="AA38" s="84"/>
      <c r="AB38" s="61">
        <v>332110</v>
      </c>
      <c r="AC38" s="69">
        <f t="shared" si="5"/>
        <v>8000</v>
      </c>
      <c r="AD38" s="69">
        <f t="shared" si="6"/>
        <v>8000</v>
      </c>
      <c r="AE38" s="69">
        <f t="shared" si="7"/>
        <v>7828</v>
      </c>
      <c r="AF38" s="78"/>
      <c r="AG38" s="78"/>
      <c r="AH38" s="78"/>
      <c r="AI38" s="78"/>
      <c r="AJ38" s="61">
        <v>332110</v>
      </c>
      <c r="AK38" s="79"/>
      <c r="AL38" s="79"/>
      <c r="AM38" s="79"/>
      <c r="AN38" s="77">
        <f t="shared" si="39"/>
        <v>8000</v>
      </c>
      <c r="AO38" s="77">
        <f t="shared" si="40"/>
        <v>8000</v>
      </c>
      <c r="AP38" s="77">
        <f t="shared" si="41"/>
        <v>7828</v>
      </c>
      <c r="AQ38" s="63"/>
    </row>
    <row r="39" spans="1:43">
      <c r="A39" s="61">
        <v>334110</v>
      </c>
      <c r="B39" s="84">
        <v>5000</v>
      </c>
      <c r="C39" s="84">
        <v>15000</v>
      </c>
      <c r="D39" s="84">
        <v>1700.7</v>
      </c>
      <c r="E39" s="84"/>
      <c r="F39" s="84"/>
      <c r="G39" s="84"/>
      <c r="H39" s="84">
        <v>10000</v>
      </c>
      <c r="I39" s="61">
        <v>334110</v>
      </c>
      <c r="J39" s="84">
        <v>10000</v>
      </c>
      <c r="K39" s="84">
        <v>0</v>
      </c>
      <c r="L39" s="84"/>
      <c r="M39" s="84"/>
      <c r="N39" s="84"/>
      <c r="O39" s="84"/>
      <c r="P39" s="84"/>
      <c r="Q39" s="84"/>
      <c r="R39" s="61">
        <v>334110</v>
      </c>
      <c r="S39" s="84"/>
      <c r="T39" s="84"/>
      <c r="U39" s="84"/>
      <c r="V39" s="84"/>
      <c r="W39" s="84"/>
      <c r="X39" s="84"/>
      <c r="Y39" s="84"/>
      <c r="Z39" s="84"/>
      <c r="AA39" s="84"/>
      <c r="AB39" s="61">
        <v>334110</v>
      </c>
      <c r="AC39" s="69">
        <f t="shared" si="5"/>
        <v>15000</v>
      </c>
      <c r="AD39" s="69">
        <f t="shared" si="6"/>
        <v>25000</v>
      </c>
      <c r="AE39" s="69">
        <f t="shared" si="7"/>
        <v>1700.7</v>
      </c>
      <c r="AF39" s="78"/>
      <c r="AG39" s="78"/>
      <c r="AH39" s="78"/>
      <c r="AI39" s="78"/>
      <c r="AJ39" s="61">
        <v>334110</v>
      </c>
      <c r="AK39" s="79"/>
      <c r="AL39" s="79"/>
      <c r="AM39" s="79"/>
      <c r="AN39" s="77">
        <f t="shared" si="39"/>
        <v>15000</v>
      </c>
      <c r="AO39" s="77">
        <f t="shared" si="40"/>
        <v>25000</v>
      </c>
      <c r="AP39" s="77">
        <f t="shared" si="41"/>
        <v>1700.7</v>
      </c>
      <c r="AQ39" s="63"/>
    </row>
    <row r="40" spans="1:43">
      <c r="A40" s="61">
        <v>336110</v>
      </c>
      <c r="B40" s="84">
        <v>15000</v>
      </c>
      <c r="C40" s="84">
        <v>15000</v>
      </c>
      <c r="D40" s="84">
        <v>6992.2</v>
      </c>
      <c r="E40" s="84"/>
      <c r="F40" s="84"/>
      <c r="G40" s="84"/>
      <c r="H40" s="84"/>
      <c r="I40" s="61">
        <v>336110</v>
      </c>
      <c r="J40" s="84"/>
      <c r="K40" s="84"/>
      <c r="L40" s="84"/>
      <c r="M40" s="84"/>
      <c r="N40" s="84"/>
      <c r="O40" s="84"/>
      <c r="P40" s="84"/>
      <c r="Q40" s="84"/>
      <c r="R40" s="61">
        <v>336110</v>
      </c>
      <c r="S40" s="84"/>
      <c r="T40" s="84"/>
      <c r="U40" s="84"/>
      <c r="V40" s="84"/>
      <c r="W40" s="84"/>
      <c r="X40" s="84"/>
      <c r="Y40" s="84"/>
      <c r="Z40" s="84"/>
      <c r="AA40" s="84"/>
      <c r="AB40" s="61">
        <v>336110</v>
      </c>
      <c r="AC40" s="69">
        <f t="shared" si="5"/>
        <v>15000</v>
      </c>
      <c r="AD40" s="69">
        <f t="shared" si="6"/>
        <v>15000</v>
      </c>
      <c r="AE40" s="69">
        <f t="shared" si="7"/>
        <v>6992.2</v>
      </c>
      <c r="AF40" s="78">
        <v>500</v>
      </c>
      <c r="AG40" s="78">
        <v>500</v>
      </c>
      <c r="AH40" s="78">
        <v>0</v>
      </c>
      <c r="AI40" s="78"/>
      <c r="AJ40" s="61">
        <v>336110</v>
      </c>
      <c r="AK40" s="79">
        <v>1500</v>
      </c>
      <c r="AL40" s="79">
        <v>1500</v>
      </c>
      <c r="AM40" s="79">
        <v>852</v>
      </c>
      <c r="AN40" s="77">
        <f t="shared" si="39"/>
        <v>17000</v>
      </c>
      <c r="AO40" s="77">
        <f t="shared" si="40"/>
        <v>17000</v>
      </c>
      <c r="AP40" s="77">
        <f t="shared" si="41"/>
        <v>7844.2</v>
      </c>
      <c r="AQ40" s="63"/>
    </row>
    <row r="41" spans="1:43">
      <c r="A41" s="61">
        <v>337110</v>
      </c>
      <c r="B41" s="84">
        <v>10000</v>
      </c>
      <c r="C41" s="84">
        <v>10000</v>
      </c>
      <c r="D41" s="84">
        <v>2520</v>
      </c>
      <c r="E41" s="84">
        <v>13000</v>
      </c>
      <c r="F41" s="84">
        <v>13000</v>
      </c>
      <c r="G41" s="84">
        <v>3019</v>
      </c>
      <c r="H41" s="84">
        <v>5000</v>
      </c>
      <c r="I41" s="61">
        <v>337110</v>
      </c>
      <c r="J41" s="84">
        <v>5000</v>
      </c>
      <c r="K41" s="84">
        <v>2674.2</v>
      </c>
      <c r="L41" s="84"/>
      <c r="M41" s="84"/>
      <c r="N41" s="84"/>
      <c r="O41" s="84">
        <v>0</v>
      </c>
      <c r="P41" s="84">
        <v>10000</v>
      </c>
      <c r="Q41" s="84">
        <v>8257.5</v>
      </c>
      <c r="R41" s="61">
        <v>337110</v>
      </c>
      <c r="S41" s="84"/>
      <c r="T41" s="84"/>
      <c r="U41" s="84"/>
      <c r="V41" s="84"/>
      <c r="W41" s="84"/>
      <c r="X41" s="84"/>
      <c r="Y41" s="84">
        <v>4000</v>
      </c>
      <c r="Z41" s="84">
        <v>4000</v>
      </c>
      <c r="AA41" s="84">
        <v>2763.1</v>
      </c>
      <c r="AB41" s="61">
        <v>337110</v>
      </c>
      <c r="AC41" s="69">
        <f t="shared" si="5"/>
        <v>32000</v>
      </c>
      <c r="AD41" s="69">
        <f t="shared" si="6"/>
        <v>42000</v>
      </c>
      <c r="AE41" s="69">
        <f t="shared" si="7"/>
        <v>19233.8</v>
      </c>
      <c r="AF41" s="78"/>
      <c r="AG41" s="78"/>
      <c r="AH41" s="78"/>
      <c r="AI41" s="78"/>
      <c r="AJ41" s="61">
        <v>337110</v>
      </c>
      <c r="AK41" s="79">
        <v>3000</v>
      </c>
      <c r="AL41" s="79">
        <v>13000</v>
      </c>
      <c r="AM41" s="79">
        <v>8194.75</v>
      </c>
      <c r="AN41" s="77">
        <f t="shared" si="39"/>
        <v>35000</v>
      </c>
      <c r="AO41" s="77">
        <f t="shared" si="40"/>
        <v>55000</v>
      </c>
      <c r="AP41" s="77">
        <f t="shared" si="41"/>
        <v>27428.55</v>
      </c>
      <c r="AQ41" s="63"/>
    </row>
    <row r="42" spans="1:43">
      <c r="A42" s="61">
        <v>339110</v>
      </c>
      <c r="B42" s="84">
        <v>10000</v>
      </c>
      <c r="C42" s="84">
        <v>10000</v>
      </c>
      <c r="D42" s="84">
        <v>2645</v>
      </c>
      <c r="E42" s="84"/>
      <c r="F42" s="84"/>
      <c r="G42" s="84"/>
      <c r="H42" s="84"/>
      <c r="I42" s="61">
        <v>339110</v>
      </c>
      <c r="J42" s="84"/>
      <c r="K42" s="84"/>
      <c r="L42" s="84"/>
      <c r="M42" s="84"/>
      <c r="N42" s="84"/>
      <c r="O42" s="84"/>
      <c r="P42" s="84"/>
      <c r="Q42" s="84"/>
      <c r="R42" s="61">
        <v>339110</v>
      </c>
      <c r="S42" s="84"/>
      <c r="T42" s="84"/>
      <c r="U42" s="84"/>
      <c r="V42" s="84">
        <v>0</v>
      </c>
      <c r="W42" s="84">
        <v>16200</v>
      </c>
      <c r="X42" s="84">
        <v>0</v>
      </c>
      <c r="Y42" s="84">
        <v>0</v>
      </c>
      <c r="Z42" s="84"/>
      <c r="AA42" s="84">
        <v>0</v>
      </c>
      <c r="AB42" s="61">
        <v>339110</v>
      </c>
      <c r="AC42" s="69">
        <f t="shared" si="5"/>
        <v>10000</v>
      </c>
      <c r="AD42" s="69">
        <f t="shared" si="6"/>
        <v>26200</v>
      </c>
      <c r="AE42" s="69">
        <f t="shared" si="7"/>
        <v>2645</v>
      </c>
      <c r="AF42" s="78"/>
      <c r="AG42" s="78"/>
      <c r="AH42" s="78"/>
      <c r="AI42" s="78"/>
      <c r="AJ42" s="61">
        <v>339110</v>
      </c>
      <c r="AK42" s="79">
        <v>6000</v>
      </c>
      <c r="AL42" s="79">
        <v>6000</v>
      </c>
      <c r="AM42" s="79">
        <v>0</v>
      </c>
      <c r="AN42" s="77">
        <f t="shared" si="39"/>
        <v>16000</v>
      </c>
      <c r="AO42" s="77">
        <f t="shared" si="40"/>
        <v>32200</v>
      </c>
      <c r="AP42" s="77">
        <f t="shared" si="41"/>
        <v>2645</v>
      </c>
      <c r="AQ42" s="63"/>
    </row>
    <row r="43" spans="1:43">
      <c r="A43" s="71">
        <v>33</v>
      </c>
      <c r="B43" s="74">
        <f>B37+B38+B39+B40+B41+B42</f>
        <v>108000</v>
      </c>
      <c r="C43" s="74">
        <f t="shared" ref="C43:K43" si="46">C37+C38+C39+C40+C41+C42</f>
        <v>118000</v>
      </c>
      <c r="D43" s="74">
        <f t="shared" si="46"/>
        <v>31224.82</v>
      </c>
      <c r="E43" s="74">
        <f t="shared" si="46"/>
        <v>18000</v>
      </c>
      <c r="F43" s="74">
        <f t="shared" si="46"/>
        <v>18000</v>
      </c>
      <c r="G43" s="74">
        <f t="shared" si="46"/>
        <v>7970.8</v>
      </c>
      <c r="H43" s="74">
        <f t="shared" si="46"/>
        <v>15000</v>
      </c>
      <c r="I43" s="71">
        <v>33</v>
      </c>
      <c r="J43" s="74">
        <f t="shared" si="46"/>
        <v>15000</v>
      </c>
      <c r="K43" s="74">
        <f t="shared" si="46"/>
        <v>2674.2</v>
      </c>
      <c r="L43" s="74">
        <f>L37+L38+L39+L40+L41+L42</f>
        <v>0</v>
      </c>
      <c r="M43" s="74">
        <f t="shared" ref="M43:U43" si="47">M37+M38+M39+M40+M41+M42</f>
        <v>0</v>
      </c>
      <c r="N43" s="74">
        <f t="shared" si="47"/>
        <v>0</v>
      </c>
      <c r="O43" s="74">
        <f t="shared" si="47"/>
        <v>0</v>
      </c>
      <c r="P43" s="74">
        <f t="shared" si="47"/>
        <v>10000</v>
      </c>
      <c r="Q43" s="74">
        <f t="shared" si="47"/>
        <v>8257.5</v>
      </c>
      <c r="R43" s="71">
        <v>33</v>
      </c>
      <c r="S43" s="74">
        <f t="shared" si="47"/>
        <v>0</v>
      </c>
      <c r="T43" s="74">
        <f t="shared" si="47"/>
        <v>0</v>
      </c>
      <c r="U43" s="74">
        <f t="shared" si="47"/>
        <v>0</v>
      </c>
      <c r="V43" s="74">
        <f t="shared" ref="V43:X43" si="48">V37+V38+V39+V40+V41+V42</f>
        <v>0</v>
      </c>
      <c r="W43" s="74">
        <f t="shared" si="48"/>
        <v>16200</v>
      </c>
      <c r="X43" s="74">
        <f t="shared" si="48"/>
        <v>0</v>
      </c>
      <c r="Y43" s="74">
        <f t="shared" ref="Y43:AA43" si="49">Y37+Y38+Y39+Y40+Y41+Y42</f>
        <v>4000</v>
      </c>
      <c r="Z43" s="74">
        <f t="shared" si="49"/>
        <v>4000</v>
      </c>
      <c r="AA43" s="74">
        <f t="shared" si="49"/>
        <v>2763.1</v>
      </c>
      <c r="AB43" s="71">
        <v>33</v>
      </c>
      <c r="AC43" s="69">
        <f t="shared" si="5"/>
        <v>145000</v>
      </c>
      <c r="AD43" s="69">
        <f t="shared" si="6"/>
        <v>181200</v>
      </c>
      <c r="AE43" s="69">
        <f t="shared" si="7"/>
        <v>52890.42</v>
      </c>
      <c r="AF43" s="74">
        <f>AF37+AF38+AF39+AF40+AF41+AF42</f>
        <v>7500</v>
      </c>
      <c r="AG43" s="74">
        <f t="shared" ref="AG43:AP43" si="50">AG37+AG38+AG39+AG40+AG41+AG42</f>
        <v>7500</v>
      </c>
      <c r="AH43" s="74">
        <f t="shared" si="50"/>
        <v>0</v>
      </c>
      <c r="AI43" s="74"/>
      <c r="AJ43" s="71">
        <v>33</v>
      </c>
      <c r="AK43" s="74">
        <f t="shared" si="50"/>
        <v>18500</v>
      </c>
      <c r="AL43" s="74">
        <f t="shared" si="50"/>
        <v>28500</v>
      </c>
      <c r="AM43" s="74">
        <f t="shared" si="50"/>
        <v>9046.75</v>
      </c>
      <c r="AN43" s="74">
        <f t="shared" si="50"/>
        <v>171000</v>
      </c>
      <c r="AO43" s="74">
        <f t="shared" si="50"/>
        <v>217200</v>
      </c>
      <c r="AP43" s="74">
        <f t="shared" si="50"/>
        <v>61937.17</v>
      </c>
      <c r="AQ43" s="88"/>
    </row>
    <row r="44" spans="1:43">
      <c r="A44" s="61"/>
      <c r="B44" s="64" t="s">
        <v>92</v>
      </c>
      <c r="C44" s="64" t="s">
        <v>93</v>
      </c>
      <c r="D44" s="64" t="s">
        <v>94</v>
      </c>
      <c r="E44" s="64" t="s">
        <v>92</v>
      </c>
      <c r="F44" s="64" t="s">
        <v>93</v>
      </c>
      <c r="G44" s="64" t="s">
        <v>94</v>
      </c>
      <c r="H44" s="64" t="s">
        <v>92</v>
      </c>
      <c r="I44" s="61"/>
      <c r="J44" s="64" t="s">
        <v>93</v>
      </c>
      <c r="K44" s="64" t="s">
        <v>94</v>
      </c>
      <c r="L44" s="64" t="s">
        <v>92</v>
      </c>
      <c r="M44" s="64" t="s">
        <v>93</v>
      </c>
      <c r="N44" s="64" t="s">
        <v>94</v>
      </c>
      <c r="O44" s="64" t="s">
        <v>92</v>
      </c>
      <c r="P44" s="64" t="s">
        <v>93</v>
      </c>
      <c r="Q44" s="64" t="s">
        <v>94</v>
      </c>
      <c r="R44" s="61"/>
      <c r="S44" s="64" t="s">
        <v>92</v>
      </c>
      <c r="T44" s="64" t="s">
        <v>93</v>
      </c>
      <c r="U44" s="64" t="s">
        <v>94</v>
      </c>
      <c r="V44" s="64" t="s">
        <v>92</v>
      </c>
      <c r="W44" s="64" t="s">
        <v>93</v>
      </c>
      <c r="X44" s="64" t="s">
        <v>94</v>
      </c>
      <c r="Y44" s="119" t="s">
        <v>92</v>
      </c>
      <c r="Z44" s="119" t="s">
        <v>93</v>
      </c>
      <c r="AA44" s="119" t="s">
        <v>94</v>
      </c>
      <c r="AB44" s="61"/>
      <c r="AC44" s="65" t="s">
        <v>92</v>
      </c>
      <c r="AD44" s="65" t="s">
        <v>93</v>
      </c>
      <c r="AE44" s="65" t="s">
        <v>94</v>
      </c>
      <c r="AF44" s="66" t="s">
        <v>92</v>
      </c>
      <c r="AG44" s="66" t="s">
        <v>93</v>
      </c>
      <c r="AH44" s="66" t="s">
        <v>94</v>
      </c>
      <c r="AI44" s="66"/>
      <c r="AJ44" s="61"/>
      <c r="AK44" s="67" t="s">
        <v>92</v>
      </c>
      <c r="AL44" s="67" t="s">
        <v>93</v>
      </c>
      <c r="AM44" s="67" t="s">
        <v>94</v>
      </c>
      <c r="AN44" s="65" t="s">
        <v>92</v>
      </c>
      <c r="AO44" s="65" t="s">
        <v>93</v>
      </c>
      <c r="AP44" s="65" t="s">
        <v>94</v>
      </c>
      <c r="AQ44" s="63"/>
    </row>
    <row r="45" spans="1:43">
      <c r="A45" s="82">
        <v>3</v>
      </c>
      <c r="B45" s="80">
        <f t="shared" ref="B45:AE45" si="51">B36+B43</f>
        <v>119400</v>
      </c>
      <c r="C45" s="80">
        <f t="shared" si="51"/>
        <v>129400</v>
      </c>
      <c r="D45" s="80">
        <f t="shared" si="51"/>
        <v>32044.82</v>
      </c>
      <c r="E45" s="80">
        <f t="shared" si="51"/>
        <v>23000</v>
      </c>
      <c r="F45" s="80">
        <f t="shared" si="51"/>
        <v>23000</v>
      </c>
      <c r="G45" s="80">
        <f t="shared" si="51"/>
        <v>7970.8</v>
      </c>
      <c r="H45" s="80">
        <f t="shared" si="51"/>
        <v>15000</v>
      </c>
      <c r="I45" s="82">
        <v>3</v>
      </c>
      <c r="J45" s="80">
        <f t="shared" si="51"/>
        <v>55000</v>
      </c>
      <c r="K45" s="80">
        <f t="shared" si="51"/>
        <v>33874.199999999997</v>
      </c>
      <c r="L45" s="80">
        <f t="shared" si="51"/>
        <v>192500</v>
      </c>
      <c r="M45" s="80">
        <f t="shared" si="51"/>
        <v>862500</v>
      </c>
      <c r="N45" s="80">
        <f t="shared" si="51"/>
        <v>0</v>
      </c>
      <c r="O45" s="80">
        <f t="shared" si="51"/>
        <v>0</v>
      </c>
      <c r="P45" s="80">
        <f t="shared" si="51"/>
        <v>10000</v>
      </c>
      <c r="Q45" s="80">
        <f t="shared" si="51"/>
        <v>8257.5</v>
      </c>
      <c r="R45" s="82">
        <v>3</v>
      </c>
      <c r="S45" s="80">
        <f t="shared" si="51"/>
        <v>0</v>
      </c>
      <c r="T45" s="80">
        <f t="shared" si="51"/>
        <v>0</v>
      </c>
      <c r="U45" s="80">
        <f t="shared" si="51"/>
        <v>0</v>
      </c>
      <c r="V45" s="80">
        <f t="shared" si="51"/>
        <v>0</v>
      </c>
      <c r="W45" s="80">
        <f t="shared" si="51"/>
        <v>16200</v>
      </c>
      <c r="X45" s="80">
        <f t="shared" si="51"/>
        <v>0</v>
      </c>
      <c r="Y45" s="80">
        <f t="shared" ref="Y45:AA45" si="52">Y36+Y43</f>
        <v>4000</v>
      </c>
      <c r="Z45" s="80">
        <f t="shared" si="52"/>
        <v>4000</v>
      </c>
      <c r="AA45" s="80">
        <f t="shared" si="52"/>
        <v>2763.1</v>
      </c>
      <c r="AB45" s="82">
        <v>3</v>
      </c>
      <c r="AC45" s="80">
        <f t="shared" si="51"/>
        <v>353900</v>
      </c>
      <c r="AD45" s="80">
        <f t="shared" si="51"/>
        <v>1100100</v>
      </c>
      <c r="AE45" s="80">
        <f t="shared" si="51"/>
        <v>84910.42</v>
      </c>
      <c r="AF45" s="80">
        <f>AF4-AF30</f>
        <v>7500</v>
      </c>
      <c r="AG45" s="80">
        <f t="shared" ref="AG45:AP45" si="53">AG36+AG43</f>
        <v>7500</v>
      </c>
      <c r="AH45" s="80">
        <f t="shared" si="53"/>
        <v>0</v>
      </c>
      <c r="AI45" s="80"/>
      <c r="AJ45" s="82">
        <v>3</v>
      </c>
      <c r="AK45" s="80">
        <f t="shared" si="53"/>
        <v>18500</v>
      </c>
      <c r="AL45" s="80">
        <f t="shared" si="53"/>
        <v>28500</v>
      </c>
      <c r="AM45" s="80">
        <f t="shared" si="53"/>
        <v>9046.75</v>
      </c>
      <c r="AN45" s="80">
        <f t="shared" si="53"/>
        <v>379900</v>
      </c>
      <c r="AO45" s="80">
        <f t="shared" si="53"/>
        <v>1136100</v>
      </c>
      <c r="AP45" s="80">
        <f t="shared" si="53"/>
        <v>93957.17</v>
      </c>
      <c r="AQ45" s="86"/>
    </row>
    <row r="46" spans="1:43">
      <c r="A46" s="89" t="s">
        <v>95</v>
      </c>
      <c r="B46" s="90">
        <f>B30+B45</f>
        <v>1146100</v>
      </c>
      <c r="C46" s="90">
        <f t="shared" ref="C46:H46" si="54">C30+C45</f>
        <v>1275549</v>
      </c>
      <c r="D46" s="90">
        <f t="shared" si="54"/>
        <v>633753.15</v>
      </c>
      <c r="E46" s="90">
        <f t="shared" si="54"/>
        <v>59000</v>
      </c>
      <c r="F46" s="90">
        <f t="shared" si="54"/>
        <v>497000</v>
      </c>
      <c r="G46" s="90">
        <f t="shared" si="54"/>
        <v>237751.83000000002</v>
      </c>
      <c r="H46" s="90">
        <f t="shared" si="54"/>
        <v>293200</v>
      </c>
      <c r="I46" s="89" t="s">
        <v>95</v>
      </c>
      <c r="J46" s="90">
        <f>J30+J45</f>
        <v>405200</v>
      </c>
      <c r="K46" s="90">
        <f t="shared" ref="K46:Q46" si="55">K30+K45</f>
        <v>174399.87</v>
      </c>
      <c r="L46" s="90">
        <f t="shared" si="55"/>
        <v>192500</v>
      </c>
      <c r="M46" s="90">
        <f t="shared" si="55"/>
        <v>862500</v>
      </c>
      <c r="N46" s="90">
        <f t="shared" si="55"/>
        <v>0</v>
      </c>
      <c r="O46" s="90">
        <f t="shared" si="55"/>
        <v>10000</v>
      </c>
      <c r="P46" s="90">
        <f t="shared" si="55"/>
        <v>60000</v>
      </c>
      <c r="Q46" s="90">
        <f t="shared" si="55"/>
        <v>18594.5</v>
      </c>
      <c r="R46" s="92"/>
      <c r="S46" s="90">
        <f>S30+S45</f>
        <v>6000</v>
      </c>
      <c r="T46" s="90">
        <f t="shared" ref="T46:X46" si="56">T30+T45</f>
        <v>7000</v>
      </c>
      <c r="U46" s="90">
        <f t="shared" si="56"/>
        <v>4000</v>
      </c>
      <c r="V46" s="90">
        <f t="shared" si="56"/>
        <v>0</v>
      </c>
      <c r="W46" s="90">
        <f t="shared" si="56"/>
        <v>16200</v>
      </c>
      <c r="X46" s="90">
        <f t="shared" si="56"/>
        <v>0</v>
      </c>
      <c r="Y46" s="90">
        <f t="shared" ref="Y46:AA46" si="57">Y30+Y45</f>
        <v>67000</v>
      </c>
      <c r="Z46" s="90">
        <f t="shared" si="57"/>
        <v>67000</v>
      </c>
      <c r="AA46" s="90">
        <f t="shared" si="57"/>
        <v>35539.54</v>
      </c>
      <c r="AB46" s="92"/>
      <c r="AC46" s="90">
        <f>AC30+AC45+Y46</f>
        <v>1840800</v>
      </c>
      <c r="AD46" s="90">
        <f>AD30+AD45+Z46</f>
        <v>3257449</v>
      </c>
      <c r="AE46" s="90">
        <f>AE30+AE45+AA46</f>
        <v>1139578.4300000002</v>
      </c>
      <c r="AF46" s="90">
        <f t="shared" ref="AF46:AI46" si="58">AF30+AF45</f>
        <v>78000</v>
      </c>
      <c r="AG46" s="90">
        <f t="shared" si="58"/>
        <v>78000</v>
      </c>
      <c r="AH46" s="90">
        <f t="shared" si="58"/>
        <v>47837.05</v>
      </c>
      <c r="AI46" s="90">
        <f t="shared" si="58"/>
        <v>0</v>
      </c>
      <c r="AJ46" s="92"/>
      <c r="AK46" s="90">
        <f>AK30+AK45</f>
        <v>340100</v>
      </c>
      <c r="AL46" s="90">
        <f t="shared" ref="AL46:AP46" si="59">AL30+AL45</f>
        <v>360100</v>
      </c>
      <c r="AM46" s="90">
        <f t="shared" si="59"/>
        <v>198968.79</v>
      </c>
      <c r="AN46" s="90">
        <f t="shared" si="59"/>
        <v>2191900</v>
      </c>
      <c r="AO46" s="90">
        <f t="shared" si="59"/>
        <v>3628549</v>
      </c>
      <c r="AP46" s="90">
        <f t="shared" si="59"/>
        <v>1350844.7300000002</v>
      </c>
      <c r="AQ46" s="93"/>
    </row>
    <row r="47" spans="1:43">
      <c r="A47" s="94" t="s">
        <v>96</v>
      </c>
      <c r="B47" s="95"/>
      <c r="C47" s="95"/>
      <c r="D47" s="95"/>
      <c r="E47" s="95"/>
      <c r="F47" s="95"/>
      <c r="G47" s="95"/>
      <c r="H47" s="96"/>
      <c r="I47" s="94" t="s">
        <v>96</v>
      </c>
      <c r="J47" s="95"/>
      <c r="K47" s="94"/>
      <c r="L47" s="95"/>
      <c r="M47" s="95"/>
      <c r="N47" s="95"/>
      <c r="O47" s="98"/>
      <c r="P47" s="95"/>
      <c r="Q47" s="95"/>
      <c r="R47" s="94" t="s">
        <v>96</v>
      </c>
      <c r="S47" s="98"/>
      <c r="T47" s="95"/>
      <c r="U47" s="95"/>
      <c r="V47" s="99"/>
      <c r="W47" s="99"/>
      <c r="X47" s="99"/>
      <c r="Y47" s="99"/>
      <c r="Z47" s="99"/>
      <c r="AA47" s="99"/>
      <c r="AB47" s="94" t="s">
        <v>96</v>
      </c>
      <c r="AC47" s="99"/>
      <c r="AD47" s="99"/>
      <c r="AE47" s="99"/>
      <c r="AF47" s="99"/>
      <c r="AG47" s="99"/>
      <c r="AH47" s="99"/>
      <c r="AI47" s="99"/>
      <c r="AJ47" s="94" t="s">
        <v>96</v>
      </c>
      <c r="AK47" s="99"/>
      <c r="AL47" s="99"/>
      <c r="AM47" s="99"/>
      <c r="AN47" s="99"/>
      <c r="AO47" s="100"/>
      <c r="AP47" s="99"/>
      <c r="AQ47" s="101"/>
    </row>
    <row r="48" spans="1:43">
      <c r="A48" s="102" t="s">
        <v>97</v>
      </c>
      <c r="B48" s="91"/>
      <c r="C48" s="91"/>
      <c r="D48" s="91"/>
      <c r="E48" s="91"/>
      <c r="F48" s="91"/>
      <c r="G48" s="91"/>
      <c r="H48" s="97"/>
      <c r="I48" s="102" t="s">
        <v>97</v>
      </c>
      <c r="J48" s="91"/>
      <c r="K48" s="102"/>
      <c r="L48" s="91"/>
      <c r="M48" s="91"/>
      <c r="N48" s="91"/>
      <c r="O48" s="103"/>
      <c r="P48" s="91"/>
      <c r="Q48" s="91"/>
      <c r="R48" s="102" t="s">
        <v>97</v>
      </c>
      <c r="S48" s="103"/>
      <c r="T48" s="91"/>
      <c r="U48" s="91"/>
      <c r="V48" s="104"/>
      <c r="W48" s="104"/>
      <c r="X48" s="104"/>
      <c r="Y48" s="104"/>
      <c r="Z48" s="104"/>
      <c r="AA48" s="104"/>
      <c r="AB48" s="102" t="s">
        <v>97</v>
      </c>
      <c r="AC48" s="104"/>
      <c r="AD48" s="104"/>
      <c r="AE48" s="104"/>
      <c r="AF48" s="104"/>
      <c r="AG48" s="104"/>
      <c r="AH48" s="104"/>
      <c r="AI48" s="104"/>
      <c r="AJ48" s="102" t="s">
        <v>97</v>
      </c>
      <c r="AK48" s="104"/>
      <c r="AL48" s="104"/>
      <c r="AM48" s="104"/>
      <c r="AN48" s="104"/>
      <c r="AO48" s="100"/>
      <c r="AP48" s="104"/>
      <c r="AQ48" s="105"/>
    </row>
    <row r="49" spans="1:43">
      <c r="A49" s="106" t="s">
        <v>98</v>
      </c>
      <c r="B49" s="107"/>
      <c r="C49" s="107"/>
      <c r="D49" s="107"/>
      <c r="E49" s="107"/>
      <c r="F49" s="107"/>
      <c r="G49" s="107"/>
      <c r="H49" s="108"/>
      <c r="I49" s="106" t="s">
        <v>98</v>
      </c>
      <c r="J49" s="107"/>
      <c r="K49" s="106"/>
      <c r="L49" s="107"/>
      <c r="M49" s="107"/>
      <c r="N49" s="107"/>
      <c r="O49" s="109"/>
      <c r="P49" s="107"/>
      <c r="Q49" s="107"/>
      <c r="R49" s="106" t="s">
        <v>98</v>
      </c>
      <c r="S49" s="109"/>
      <c r="T49" s="107"/>
      <c r="U49" s="107"/>
      <c r="V49" s="110"/>
      <c r="W49" s="110"/>
      <c r="X49" s="110"/>
      <c r="Y49" s="110"/>
      <c r="Z49" s="110"/>
      <c r="AA49" s="110"/>
      <c r="AB49" s="106" t="s">
        <v>98</v>
      </c>
      <c r="AC49" s="110"/>
      <c r="AD49" s="110"/>
      <c r="AE49" s="110"/>
      <c r="AF49" s="110"/>
      <c r="AG49" s="110"/>
      <c r="AH49" s="110"/>
      <c r="AI49" s="110"/>
      <c r="AJ49" s="106" t="s">
        <v>98</v>
      </c>
      <c r="AK49" s="110"/>
      <c r="AL49" s="110"/>
      <c r="AM49" s="110"/>
      <c r="AN49" s="110"/>
      <c r="AO49" s="100"/>
      <c r="AP49" s="110"/>
      <c r="AQ49" s="111"/>
    </row>
    <row r="50" spans="1:43">
      <c r="A50" s="61"/>
      <c r="B50" s="133" t="s">
        <v>84</v>
      </c>
      <c r="C50" s="133"/>
      <c r="D50" s="133"/>
      <c r="E50" s="133" t="s">
        <v>85</v>
      </c>
      <c r="F50" s="133"/>
      <c r="G50" s="133"/>
      <c r="H50" s="133" t="s">
        <v>86</v>
      </c>
      <c r="I50" s="133"/>
      <c r="J50" s="133"/>
      <c r="K50" s="133"/>
      <c r="L50" s="133" t="s">
        <v>87</v>
      </c>
      <c r="M50" s="133"/>
      <c r="N50" s="133"/>
      <c r="O50" s="133" t="s">
        <v>88</v>
      </c>
      <c r="P50" s="133"/>
      <c r="Q50" s="133"/>
      <c r="R50" s="61"/>
      <c r="S50" s="133" t="s">
        <v>89</v>
      </c>
      <c r="T50" s="133"/>
      <c r="U50" s="133"/>
      <c r="V50" s="133" t="s">
        <v>90</v>
      </c>
      <c r="W50" s="133"/>
      <c r="X50" s="133"/>
      <c r="Y50" s="133" t="s">
        <v>90</v>
      </c>
      <c r="Z50" s="133"/>
      <c r="AA50" s="133"/>
      <c r="AB50" s="61"/>
      <c r="AC50" s="136" t="s">
        <v>91</v>
      </c>
      <c r="AD50" s="136"/>
      <c r="AE50" s="136"/>
      <c r="AF50" s="137">
        <v>6583</v>
      </c>
      <c r="AG50" s="138"/>
      <c r="AH50" s="138"/>
      <c r="AI50" s="62"/>
      <c r="AJ50" s="61"/>
      <c r="AK50" s="134">
        <v>6584</v>
      </c>
      <c r="AL50" s="135"/>
      <c r="AM50" s="135"/>
      <c r="AN50" s="112"/>
      <c r="AO50" s="113"/>
      <c r="AP50" s="112"/>
      <c r="AQ50" s="114"/>
    </row>
    <row r="51" spans="1:43">
      <c r="A51" s="115"/>
      <c r="B51" s="116"/>
      <c r="C51" s="116"/>
      <c r="D51" s="116"/>
      <c r="E51" s="116"/>
      <c r="F51" s="116"/>
      <c r="G51" s="116"/>
      <c r="H51" s="116"/>
      <c r="I51" s="115"/>
      <c r="J51" s="116"/>
      <c r="K51" s="116"/>
      <c r="L51" s="116"/>
      <c r="M51" s="116"/>
      <c r="N51" s="116"/>
      <c r="O51" s="116"/>
      <c r="P51" s="116"/>
      <c r="Q51" s="116"/>
      <c r="R51" s="115"/>
      <c r="S51" s="116"/>
      <c r="T51" s="116"/>
      <c r="U51" s="116"/>
      <c r="V51" s="116"/>
      <c r="W51" s="116"/>
      <c r="X51" s="116"/>
      <c r="Y51" s="116"/>
      <c r="Z51" s="116"/>
      <c r="AA51" s="116"/>
      <c r="AB51" s="115"/>
      <c r="AC51" s="116"/>
      <c r="AD51" s="116"/>
      <c r="AE51" s="116"/>
      <c r="AF51" s="42"/>
      <c r="AG51" s="42"/>
      <c r="AH51" s="42"/>
      <c r="AI51" s="42"/>
      <c r="AJ51" s="115"/>
      <c r="AK51" s="42"/>
      <c r="AL51" s="42"/>
      <c r="AM51" s="42"/>
      <c r="AN51" s="42"/>
      <c r="AO51" s="42"/>
      <c r="AP51" s="42"/>
      <c r="AQ51" s="117"/>
    </row>
    <row r="52" spans="1:43">
      <c r="A52" s="115"/>
      <c r="B52" s="116"/>
      <c r="C52" s="116"/>
      <c r="D52" s="116"/>
      <c r="E52" s="116"/>
      <c r="F52" s="116"/>
      <c r="G52" s="116"/>
      <c r="H52" s="116"/>
      <c r="I52" s="115"/>
      <c r="J52" s="116"/>
      <c r="K52" s="116"/>
      <c r="L52" s="116"/>
      <c r="M52" s="116"/>
      <c r="N52" s="116"/>
      <c r="O52" s="116"/>
      <c r="P52" s="116"/>
      <c r="Q52" s="116"/>
      <c r="R52" s="115"/>
      <c r="S52" s="116"/>
      <c r="T52" s="116"/>
      <c r="U52" s="116"/>
      <c r="V52" s="116"/>
      <c r="W52" s="116"/>
      <c r="X52" s="116"/>
      <c r="Y52" s="116"/>
      <c r="Z52" s="116"/>
      <c r="AA52" s="116"/>
      <c r="AB52" s="115"/>
      <c r="AC52" s="116"/>
      <c r="AD52" s="116"/>
      <c r="AE52" s="116"/>
      <c r="AF52" s="42"/>
      <c r="AG52" s="42"/>
      <c r="AH52" s="42"/>
      <c r="AI52" s="42"/>
      <c r="AJ52" s="115"/>
      <c r="AK52" s="42"/>
      <c r="AL52" s="42"/>
      <c r="AM52" s="42"/>
      <c r="AN52" s="42"/>
      <c r="AO52" s="42"/>
      <c r="AP52" s="42"/>
      <c r="AQ52" s="117"/>
    </row>
    <row r="53" spans="1:43">
      <c r="A53" s="115"/>
      <c r="B53" s="116"/>
      <c r="C53" s="116"/>
      <c r="D53" s="116"/>
      <c r="E53" s="116"/>
      <c r="F53" s="116"/>
      <c r="G53" s="116"/>
      <c r="H53" s="116"/>
      <c r="I53" s="115"/>
      <c r="J53" s="116"/>
      <c r="K53" s="116"/>
      <c r="L53" s="116"/>
      <c r="M53" s="116"/>
      <c r="N53" s="116"/>
      <c r="O53" s="116"/>
      <c r="P53" s="116"/>
      <c r="Q53" s="116"/>
      <c r="R53" s="115"/>
      <c r="S53" s="116"/>
      <c r="T53" s="116"/>
      <c r="U53" s="116"/>
      <c r="V53" s="116"/>
      <c r="W53" s="116"/>
      <c r="X53" s="116"/>
      <c r="Y53" s="116"/>
      <c r="Z53" s="116"/>
      <c r="AA53" s="116"/>
      <c r="AB53" s="115"/>
      <c r="AC53" s="116"/>
      <c r="AD53" s="116"/>
      <c r="AE53" s="116"/>
      <c r="AF53" s="42"/>
      <c r="AG53" s="42"/>
      <c r="AH53" s="42"/>
      <c r="AI53" s="42"/>
      <c r="AJ53" s="115"/>
      <c r="AK53" s="42"/>
      <c r="AL53" s="42"/>
      <c r="AM53" s="42"/>
      <c r="AN53" s="42"/>
      <c r="AO53" s="42"/>
      <c r="AP53" s="42"/>
      <c r="AQ53" s="117"/>
    </row>
    <row r="54" spans="1:43">
      <c r="A54" s="115"/>
      <c r="B54" s="116"/>
      <c r="C54" s="116"/>
      <c r="D54" s="116"/>
      <c r="E54" s="116"/>
      <c r="F54" s="116"/>
      <c r="G54" s="116"/>
      <c r="H54" s="116"/>
      <c r="I54" s="115"/>
      <c r="J54" s="116"/>
      <c r="K54" s="116"/>
      <c r="L54" s="116"/>
      <c r="M54" s="116"/>
      <c r="N54" s="116"/>
      <c r="O54" s="116"/>
      <c r="P54" s="116"/>
      <c r="Q54" s="116"/>
      <c r="R54" s="115"/>
      <c r="S54" s="116"/>
      <c r="T54" s="116"/>
      <c r="U54" s="116"/>
      <c r="V54" s="116"/>
      <c r="W54" s="116"/>
      <c r="X54" s="116"/>
      <c r="Y54" s="116"/>
      <c r="Z54" s="116"/>
      <c r="AA54" s="116"/>
      <c r="AB54" s="115"/>
      <c r="AC54" s="116"/>
      <c r="AD54" s="116"/>
      <c r="AE54" s="116"/>
      <c r="AF54" s="42"/>
      <c r="AG54" s="42"/>
      <c r="AH54" s="42"/>
      <c r="AI54" s="42"/>
      <c r="AJ54" s="115"/>
      <c r="AK54" s="42"/>
      <c r="AL54" s="42"/>
      <c r="AM54" s="42"/>
      <c r="AN54" s="42"/>
      <c r="AO54" s="42"/>
      <c r="AP54" s="42"/>
      <c r="AQ54" s="117"/>
    </row>
    <row r="55" spans="1:43">
      <c r="A55" s="115"/>
      <c r="B55" s="116"/>
      <c r="C55" s="116"/>
      <c r="D55" s="116"/>
      <c r="E55" s="116"/>
      <c r="F55" s="116"/>
      <c r="G55" s="116"/>
      <c r="H55" s="116"/>
      <c r="I55" s="115"/>
      <c r="J55" s="116"/>
      <c r="K55" s="116"/>
      <c r="L55" s="116"/>
      <c r="M55" s="116"/>
      <c r="N55" s="116"/>
      <c r="O55" s="116"/>
      <c r="P55" s="116"/>
      <c r="Q55" s="116"/>
      <c r="R55" s="115"/>
      <c r="S55" s="116"/>
      <c r="T55" s="116"/>
      <c r="U55" s="116"/>
      <c r="V55" s="116"/>
      <c r="W55" s="116"/>
      <c r="X55" s="116"/>
      <c r="Y55" s="116"/>
      <c r="Z55" s="116"/>
      <c r="AA55" s="116"/>
      <c r="AB55" s="115"/>
      <c r="AC55" s="116"/>
      <c r="AD55" s="116"/>
      <c r="AE55" s="116"/>
      <c r="AF55" s="42"/>
      <c r="AG55" s="42"/>
      <c r="AH55" s="42"/>
      <c r="AI55" s="42"/>
      <c r="AJ55" s="115"/>
      <c r="AK55" s="42"/>
      <c r="AL55" s="42"/>
      <c r="AM55" s="42"/>
      <c r="AN55" s="42"/>
      <c r="AO55" s="42"/>
      <c r="AP55" s="42"/>
      <c r="AQ55" s="117"/>
    </row>
    <row r="56" spans="1:43">
      <c r="A56" s="115"/>
      <c r="B56" s="116"/>
      <c r="C56" s="116"/>
      <c r="D56" s="116"/>
      <c r="E56" s="116"/>
      <c r="F56" s="116"/>
      <c r="G56" s="116"/>
      <c r="H56" s="116"/>
      <c r="I56" s="115"/>
      <c r="J56" s="116"/>
      <c r="K56" s="116"/>
      <c r="L56" s="116"/>
      <c r="M56" s="116"/>
      <c r="N56" s="116"/>
      <c r="O56" s="116"/>
      <c r="P56" s="116"/>
      <c r="Q56" s="116"/>
      <c r="R56" s="115"/>
      <c r="S56" s="116"/>
      <c r="T56" s="116"/>
      <c r="U56" s="116"/>
      <c r="V56" s="116"/>
      <c r="W56" s="116"/>
      <c r="X56" s="116"/>
      <c r="Y56" s="116"/>
      <c r="Z56" s="116"/>
      <c r="AA56" s="116"/>
      <c r="AB56" s="115"/>
      <c r="AC56" s="116"/>
      <c r="AD56" s="116"/>
      <c r="AE56" s="116"/>
      <c r="AF56" s="42"/>
      <c r="AG56" s="42"/>
      <c r="AH56" s="42"/>
      <c r="AI56" s="42"/>
      <c r="AJ56" s="115"/>
      <c r="AK56" s="42"/>
      <c r="AL56" s="42"/>
      <c r="AM56" s="42"/>
      <c r="AN56" s="42"/>
      <c r="AO56" s="42"/>
      <c r="AP56" s="42"/>
      <c r="AQ56" s="117"/>
    </row>
    <row r="57" spans="1:43">
      <c r="A57" s="115"/>
      <c r="B57" s="116"/>
      <c r="C57" s="116"/>
      <c r="D57" s="116"/>
      <c r="E57" s="116"/>
      <c r="F57" s="116"/>
      <c r="G57" s="116"/>
      <c r="H57" s="116"/>
      <c r="I57" s="115"/>
      <c r="J57" s="116"/>
      <c r="K57" s="116"/>
      <c r="L57" s="116"/>
      <c r="M57" s="116"/>
      <c r="N57" s="116"/>
      <c r="O57" s="116"/>
      <c r="P57" s="116"/>
      <c r="Q57" s="116"/>
      <c r="R57" s="115"/>
      <c r="S57" s="116"/>
      <c r="T57" s="116"/>
      <c r="U57" s="116"/>
      <c r="V57" s="116"/>
      <c r="W57" s="116"/>
      <c r="X57" s="116"/>
      <c r="Y57" s="116"/>
      <c r="Z57" s="116"/>
      <c r="AA57" s="116"/>
      <c r="AB57" s="115"/>
      <c r="AC57" s="116"/>
      <c r="AD57" s="116"/>
      <c r="AE57" s="116"/>
      <c r="AF57" s="42"/>
      <c r="AG57" s="42"/>
      <c r="AH57" s="42"/>
      <c r="AI57" s="42"/>
      <c r="AJ57" s="115"/>
      <c r="AK57" s="42"/>
      <c r="AL57" s="42"/>
      <c r="AM57" s="42"/>
      <c r="AN57" s="42"/>
      <c r="AO57" s="42"/>
      <c r="AP57" s="42"/>
      <c r="AQ57" s="117"/>
    </row>
    <row r="58" spans="1:43">
      <c r="A58" s="115"/>
      <c r="B58" s="116"/>
      <c r="C58" s="116"/>
      <c r="D58" s="116"/>
      <c r="E58" s="116"/>
      <c r="F58" s="116"/>
      <c r="G58" s="116"/>
      <c r="H58" s="116"/>
      <c r="I58" s="115"/>
      <c r="J58" s="116"/>
      <c r="K58" s="116"/>
      <c r="L58" s="116"/>
      <c r="M58" s="116"/>
      <c r="N58" s="116"/>
      <c r="O58" s="116"/>
      <c r="P58" s="116"/>
      <c r="Q58" s="116"/>
      <c r="R58" s="115"/>
      <c r="S58" s="116"/>
      <c r="T58" s="116"/>
      <c r="U58" s="116"/>
      <c r="V58" s="116"/>
      <c r="W58" s="116"/>
      <c r="X58" s="116"/>
      <c r="Y58" s="116"/>
      <c r="Z58" s="116"/>
      <c r="AA58" s="116"/>
      <c r="AB58" s="115"/>
      <c r="AC58" s="116"/>
      <c r="AD58" s="116"/>
      <c r="AE58" s="116"/>
      <c r="AF58" s="42"/>
      <c r="AG58" s="42"/>
      <c r="AH58" s="42"/>
      <c r="AI58" s="42"/>
      <c r="AJ58" s="115"/>
      <c r="AK58" s="42"/>
      <c r="AL58" s="42"/>
      <c r="AM58" s="42"/>
      <c r="AN58" s="42"/>
      <c r="AO58" s="42"/>
      <c r="AP58" s="42"/>
      <c r="AQ58" s="117"/>
    </row>
    <row r="59" spans="1:43">
      <c r="A59" s="115"/>
      <c r="B59" s="116"/>
      <c r="C59" s="116"/>
      <c r="D59" s="116"/>
      <c r="E59" s="116"/>
      <c r="F59" s="116"/>
      <c r="G59" s="116"/>
      <c r="H59" s="116"/>
      <c r="I59" s="115"/>
      <c r="J59" s="116"/>
      <c r="K59" s="116"/>
      <c r="L59" s="116"/>
      <c r="M59" s="116"/>
      <c r="N59" s="116"/>
      <c r="O59" s="116"/>
      <c r="P59" s="116"/>
      <c r="Q59" s="116"/>
      <c r="R59" s="115"/>
      <c r="S59" s="116"/>
      <c r="T59" s="116"/>
      <c r="U59" s="116"/>
      <c r="V59" s="116"/>
      <c r="W59" s="116"/>
      <c r="X59" s="116"/>
      <c r="Y59" s="116"/>
      <c r="Z59" s="116"/>
      <c r="AA59" s="116"/>
      <c r="AB59" s="115"/>
      <c r="AC59" s="116"/>
      <c r="AD59" s="116"/>
      <c r="AE59" s="116"/>
      <c r="AF59" s="42"/>
      <c r="AG59" s="42"/>
      <c r="AH59" s="42"/>
      <c r="AI59" s="42"/>
      <c r="AJ59" s="115"/>
      <c r="AK59" s="42"/>
      <c r="AL59" s="42"/>
      <c r="AM59" s="42"/>
      <c r="AN59" s="42"/>
      <c r="AO59" s="42"/>
      <c r="AP59" s="42"/>
      <c r="AQ59" s="117"/>
    </row>
    <row r="60" spans="1:43">
      <c r="A60" s="115"/>
      <c r="B60" s="116"/>
      <c r="C60" s="116"/>
      <c r="D60" s="116"/>
      <c r="E60" s="116"/>
      <c r="F60" s="116"/>
      <c r="G60" s="116"/>
      <c r="H60" s="116"/>
      <c r="I60" s="115"/>
      <c r="J60" s="116"/>
      <c r="K60" s="116"/>
      <c r="L60" s="116"/>
      <c r="M60" s="116"/>
      <c r="N60" s="116"/>
      <c r="O60" s="116"/>
      <c r="P60" s="116"/>
      <c r="Q60" s="116"/>
      <c r="R60" s="115"/>
      <c r="S60" s="116"/>
      <c r="T60" s="116"/>
      <c r="U60" s="116"/>
      <c r="V60" s="116"/>
      <c r="W60" s="116"/>
      <c r="X60" s="116"/>
      <c r="Y60" s="116"/>
      <c r="Z60" s="116"/>
      <c r="AA60" s="116"/>
      <c r="AB60" s="115"/>
      <c r="AC60" s="116"/>
      <c r="AD60" s="116"/>
      <c r="AE60" s="116"/>
      <c r="AF60" s="42"/>
      <c r="AG60" s="42"/>
      <c r="AH60" s="42"/>
      <c r="AI60" s="42"/>
      <c r="AJ60" s="115"/>
      <c r="AK60" s="42"/>
      <c r="AL60" s="42"/>
      <c r="AM60" s="42"/>
      <c r="AN60" s="42"/>
      <c r="AO60" s="42"/>
      <c r="AP60" s="42"/>
      <c r="AQ60" s="117"/>
    </row>
    <row r="61" spans="1:43">
      <c r="A61" s="115"/>
      <c r="B61" s="116"/>
      <c r="C61" s="116"/>
      <c r="D61" s="116"/>
      <c r="E61" s="116"/>
      <c r="F61" s="116"/>
      <c r="G61" s="116"/>
      <c r="H61" s="116"/>
      <c r="I61" s="115"/>
      <c r="J61" s="116"/>
      <c r="K61" s="116"/>
      <c r="L61" s="116"/>
      <c r="M61" s="116"/>
      <c r="N61" s="116"/>
      <c r="O61" s="116"/>
      <c r="P61" s="116"/>
      <c r="Q61" s="116"/>
      <c r="R61" s="115"/>
      <c r="S61" s="116"/>
      <c r="T61" s="116"/>
      <c r="U61" s="116"/>
      <c r="V61" s="116"/>
      <c r="W61" s="116"/>
      <c r="X61" s="116"/>
      <c r="Y61" s="116"/>
      <c r="Z61" s="116"/>
      <c r="AA61" s="116"/>
      <c r="AB61" s="115"/>
      <c r="AC61" s="116"/>
      <c r="AD61" s="116"/>
      <c r="AE61" s="116"/>
      <c r="AF61" s="42"/>
      <c r="AG61" s="42"/>
      <c r="AH61" s="42"/>
      <c r="AI61" s="42"/>
      <c r="AJ61" s="115"/>
      <c r="AK61" s="42"/>
      <c r="AL61" s="42"/>
      <c r="AM61" s="42"/>
      <c r="AN61" s="42"/>
      <c r="AO61" s="42"/>
      <c r="AP61" s="42"/>
      <c r="AQ61" s="117"/>
    </row>
    <row r="62" spans="1:4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117"/>
    </row>
    <row r="63" spans="1:4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117"/>
    </row>
    <row r="64" spans="1:4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117"/>
    </row>
    <row r="65" spans="1:4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117"/>
    </row>
    <row r="66" spans="1:4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117"/>
    </row>
    <row r="67" spans="1:4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117"/>
    </row>
    <row r="68" spans="1:4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117"/>
    </row>
    <row r="69" spans="1:43">
      <c r="AC69" s="33"/>
      <c r="AD69" s="33"/>
      <c r="AE69" s="33"/>
    </row>
    <row r="70" spans="1:43">
      <c r="AC70" s="33"/>
      <c r="AD70" s="33"/>
      <c r="AE70" s="33"/>
    </row>
    <row r="71" spans="1:43">
      <c r="AC71" s="33"/>
      <c r="AD71" s="33"/>
      <c r="AE71" s="33"/>
    </row>
    <row r="72" spans="1:43">
      <c r="AC72" s="33"/>
      <c r="AD72" s="33"/>
      <c r="AE72" s="33"/>
    </row>
    <row r="73" spans="1:43">
      <c r="AC73" s="33"/>
      <c r="AD73" s="33"/>
      <c r="AE73" s="33"/>
    </row>
    <row r="74" spans="1:43">
      <c r="AC74" s="33"/>
      <c r="AD74" s="33"/>
      <c r="AE74" s="33"/>
    </row>
    <row r="75" spans="1:43">
      <c r="AC75" s="33"/>
      <c r="AD75" s="33"/>
      <c r="AE75" s="33"/>
    </row>
    <row r="76" spans="1:43">
      <c r="AC76" s="33"/>
      <c r="AD76" s="33"/>
      <c r="AE76" s="33"/>
    </row>
    <row r="77" spans="1:43">
      <c r="AC77" s="33"/>
      <c r="AD77" s="33"/>
      <c r="AE77" s="33"/>
    </row>
    <row r="78" spans="1:43">
      <c r="AC78" s="33"/>
      <c r="AD78" s="33"/>
      <c r="AE78" s="33"/>
    </row>
  </sheetData>
  <mergeCells count="23">
    <mergeCell ref="AK50:AM50"/>
    <mergeCell ref="Y1:AA1"/>
    <mergeCell ref="Y50:AA50"/>
    <mergeCell ref="S50:U50"/>
    <mergeCell ref="V1:X1"/>
    <mergeCell ref="AC1:AE1"/>
    <mergeCell ref="AF1:AH1"/>
    <mergeCell ref="V50:X50"/>
    <mergeCell ref="AC50:AE50"/>
    <mergeCell ref="AF50:AH50"/>
    <mergeCell ref="AK1:AM1"/>
    <mergeCell ref="B50:D50"/>
    <mergeCell ref="E50:G50"/>
    <mergeCell ref="H50:K50"/>
    <mergeCell ref="L50:N50"/>
    <mergeCell ref="O50:Q50"/>
    <mergeCell ref="AN1:AP1"/>
    <mergeCell ref="B1:D1"/>
    <mergeCell ref="E1:G1"/>
    <mergeCell ref="H1:K1"/>
    <mergeCell ref="L1:N1"/>
    <mergeCell ref="O1:Q1"/>
    <mergeCell ref="S1:U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4"/>
  <sheetViews>
    <sheetView topLeftCell="A19" workbookViewId="0">
      <selection activeCell="C33" sqref="C33"/>
    </sheetView>
  </sheetViews>
  <sheetFormatPr defaultRowHeight="15"/>
  <cols>
    <col min="1" max="1" width="56" style="14" customWidth="1"/>
    <col min="2" max="2" width="7.28515625" style="14" customWidth="1"/>
    <col min="3" max="3" width="7.7109375" style="24" customWidth="1"/>
  </cols>
  <sheetData>
    <row r="1" spans="1:3">
      <c r="A1" s="28" t="s">
        <v>68</v>
      </c>
    </row>
    <row r="2" spans="1:3">
      <c r="C2" s="24">
        <v>2021</v>
      </c>
    </row>
    <row r="3" spans="1:3">
      <c r="A3" s="2" t="s">
        <v>20</v>
      </c>
      <c r="B3" s="2" t="s">
        <v>21</v>
      </c>
      <c r="C3" s="19" t="s">
        <v>22</v>
      </c>
    </row>
    <row r="4" spans="1:3">
      <c r="A4" s="2" t="s">
        <v>32</v>
      </c>
      <c r="B4" s="2">
        <v>2</v>
      </c>
      <c r="C4" s="21">
        <f>C5+C8</f>
        <v>993.00000000000011</v>
      </c>
    </row>
    <row r="5" spans="1:3">
      <c r="A5" s="4" t="s">
        <v>0</v>
      </c>
      <c r="B5" s="5"/>
      <c r="C5" s="20">
        <f>C6+C7</f>
        <v>879.90000000000009</v>
      </c>
    </row>
    <row r="6" spans="1:3">
      <c r="A6" s="7" t="s">
        <v>1</v>
      </c>
      <c r="B6" s="7">
        <v>211180</v>
      </c>
      <c r="C6" s="21">
        <v>682.1</v>
      </c>
    </row>
    <row r="7" spans="1:3">
      <c r="A7" s="7" t="s">
        <v>33</v>
      </c>
      <c r="B7" s="7">
        <v>212100</v>
      </c>
      <c r="C7" s="21">
        <v>197.8</v>
      </c>
    </row>
    <row r="8" spans="1:3">
      <c r="A8" s="5" t="s">
        <v>2</v>
      </c>
      <c r="B8" s="5"/>
      <c r="C8" s="20">
        <f>C9+C10+C11+C12+C13+C14+C15+C16+C17+C18+C19+C20+C26+C27+C28+C29</f>
        <v>113.1</v>
      </c>
    </row>
    <row r="9" spans="1:3">
      <c r="A9" s="7" t="s">
        <v>3</v>
      </c>
      <c r="B9" s="7">
        <v>222110</v>
      </c>
      <c r="C9" s="21">
        <v>6</v>
      </c>
    </row>
    <row r="10" spans="1:3">
      <c r="A10" s="7" t="s">
        <v>65</v>
      </c>
      <c r="B10" s="7">
        <v>222190</v>
      </c>
      <c r="C10" s="21">
        <v>2</v>
      </c>
    </row>
    <row r="11" spans="1:3">
      <c r="A11" s="7" t="s">
        <v>4</v>
      </c>
      <c r="B11" s="7">
        <v>222210</v>
      </c>
      <c r="C11" s="21">
        <v>25</v>
      </c>
    </row>
    <row r="12" spans="1:3">
      <c r="A12" s="7" t="s">
        <v>5</v>
      </c>
      <c r="B12" s="7">
        <v>222220</v>
      </c>
      <c r="C12" s="21">
        <v>3.5</v>
      </c>
    </row>
    <row r="13" spans="1:3" ht="15.75" thickBot="1">
      <c r="A13" s="9" t="s">
        <v>39</v>
      </c>
      <c r="B13" s="7">
        <v>222400</v>
      </c>
      <c r="C13" s="21">
        <v>2</v>
      </c>
    </row>
    <row r="14" spans="1:3" ht="15.75" thickBot="1">
      <c r="A14" s="10" t="s">
        <v>40</v>
      </c>
      <c r="B14" s="7">
        <v>222500</v>
      </c>
      <c r="C14" s="21">
        <v>8</v>
      </c>
    </row>
    <row r="15" spans="1:3">
      <c r="A15" s="7" t="s">
        <v>6</v>
      </c>
      <c r="B15" s="7">
        <v>222600</v>
      </c>
      <c r="C15" s="21">
        <v>5</v>
      </c>
    </row>
    <row r="16" spans="1:3">
      <c r="A16" s="7" t="s">
        <v>7</v>
      </c>
      <c r="B16" s="7">
        <v>222710</v>
      </c>
      <c r="C16" s="21">
        <v>2</v>
      </c>
    </row>
    <row r="17" spans="1:5">
      <c r="A17" s="7" t="s">
        <v>8</v>
      </c>
      <c r="B17" s="7">
        <v>222950</v>
      </c>
      <c r="C17" s="21">
        <v>10</v>
      </c>
    </row>
    <row r="18" spans="1:5">
      <c r="A18" s="7" t="s">
        <v>9</v>
      </c>
      <c r="B18" s="7">
        <v>222970</v>
      </c>
      <c r="C18" s="21">
        <v>5</v>
      </c>
    </row>
    <row r="19" spans="1:5">
      <c r="A19" s="7" t="s">
        <v>10</v>
      </c>
      <c r="B19" s="7">
        <v>222980</v>
      </c>
      <c r="C19" s="21">
        <v>7</v>
      </c>
    </row>
    <row r="20" spans="1:5">
      <c r="A20" s="7" t="s">
        <v>11</v>
      </c>
      <c r="B20" s="7">
        <v>222990</v>
      </c>
      <c r="C20" s="21">
        <v>13.6</v>
      </c>
    </row>
    <row r="21" spans="1:5">
      <c r="A21" s="17" t="s">
        <v>43</v>
      </c>
      <c r="B21" s="26">
        <v>4</v>
      </c>
      <c r="C21" s="31"/>
    </row>
    <row r="22" spans="1:5">
      <c r="A22" s="17" t="s">
        <v>44</v>
      </c>
      <c r="B22" s="26">
        <v>9</v>
      </c>
      <c r="C22" s="31"/>
    </row>
    <row r="23" spans="1:5">
      <c r="A23" s="17" t="s">
        <v>45</v>
      </c>
      <c r="B23" s="26">
        <v>5</v>
      </c>
      <c r="C23" s="31"/>
    </row>
    <row r="24" spans="1:5">
      <c r="A24" s="17" t="s">
        <v>46</v>
      </c>
      <c r="B24" s="26">
        <v>3</v>
      </c>
      <c r="C24" s="31"/>
    </row>
    <row r="25" spans="1:5" ht="15.75" thickBot="1">
      <c r="A25" s="17" t="s">
        <v>47</v>
      </c>
      <c r="B25" s="26">
        <v>2</v>
      </c>
      <c r="C25" s="31"/>
    </row>
    <row r="26" spans="1:5" ht="15.75" thickBot="1">
      <c r="A26" s="11" t="s">
        <v>38</v>
      </c>
      <c r="B26" s="7">
        <v>273200</v>
      </c>
      <c r="C26" s="21">
        <v>4.5</v>
      </c>
      <c r="E26" s="18"/>
    </row>
    <row r="27" spans="1:5">
      <c r="A27" s="7" t="s">
        <v>41</v>
      </c>
      <c r="B27" s="7">
        <v>273500</v>
      </c>
      <c r="C27" s="21">
        <v>3</v>
      </c>
    </row>
    <row r="28" spans="1:5">
      <c r="A28" s="7" t="s">
        <v>12</v>
      </c>
      <c r="B28" s="7">
        <v>281120</v>
      </c>
      <c r="C28" s="21">
        <v>1.5</v>
      </c>
    </row>
    <row r="29" spans="1:5">
      <c r="A29" s="7" t="s">
        <v>13</v>
      </c>
      <c r="B29" s="7">
        <v>281900</v>
      </c>
      <c r="C29" s="21">
        <v>15</v>
      </c>
    </row>
    <row r="30" spans="1:5">
      <c r="A30" s="5" t="s">
        <v>14</v>
      </c>
      <c r="B30" s="5"/>
      <c r="C30" s="20">
        <f>C31+C32+C33+C34+C35+C36+C37+C40+C41</f>
        <v>119.4</v>
      </c>
    </row>
    <row r="31" spans="1:5" ht="15.75" thickBot="1">
      <c r="A31" s="1" t="s">
        <v>36</v>
      </c>
      <c r="B31" s="12">
        <v>312120</v>
      </c>
      <c r="C31" s="22"/>
    </row>
    <row r="32" spans="1:5" ht="15.75" thickBot="1">
      <c r="A32" s="1" t="s">
        <v>42</v>
      </c>
      <c r="B32" s="12">
        <v>314110</v>
      </c>
      <c r="C32" s="22">
        <v>8.4</v>
      </c>
    </row>
    <row r="33" spans="1:3">
      <c r="A33" s="14" t="s">
        <v>35</v>
      </c>
      <c r="B33" s="12">
        <v>316110</v>
      </c>
      <c r="C33" s="22">
        <v>3</v>
      </c>
    </row>
    <row r="34" spans="1:3">
      <c r="A34" s="7" t="s">
        <v>15</v>
      </c>
      <c r="B34" s="7">
        <v>331110</v>
      </c>
      <c r="C34" s="21">
        <v>60</v>
      </c>
    </row>
    <row r="35" spans="1:3">
      <c r="A35" s="7" t="s">
        <v>16</v>
      </c>
      <c r="B35" s="7">
        <v>332110</v>
      </c>
      <c r="C35" s="21">
        <v>8</v>
      </c>
    </row>
    <row r="36" spans="1:3" ht="15.75" thickBot="1">
      <c r="A36" s="1" t="s">
        <v>37</v>
      </c>
      <c r="B36" s="7">
        <v>334110</v>
      </c>
      <c r="C36" s="21">
        <v>5</v>
      </c>
    </row>
    <row r="37" spans="1:3" ht="25.5">
      <c r="A37" s="7" t="s">
        <v>17</v>
      </c>
      <c r="B37" s="7">
        <v>336110</v>
      </c>
      <c r="C37" s="21">
        <v>15</v>
      </c>
    </row>
    <row r="38" spans="1:3">
      <c r="A38" s="25" t="s">
        <v>48</v>
      </c>
      <c r="B38" s="26">
        <v>17</v>
      </c>
      <c r="C38" s="21"/>
    </row>
    <row r="39" spans="1:3">
      <c r="A39" s="25" t="s">
        <v>49</v>
      </c>
      <c r="B39" s="26">
        <v>3</v>
      </c>
      <c r="C39" s="21"/>
    </row>
    <row r="40" spans="1:3">
      <c r="A40" s="7" t="s">
        <v>18</v>
      </c>
      <c r="B40" s="7">
        <v>337110</v>
      </c>
      <c r="C40" s="21">
        <v>10</v>
      </c>
    </row>
    <row r="41" spans="1:3">
      <c r="A41" s="7" t="s">
        <v>19</v>
      </c>
      <c r="B41" s="7">
        <v>339110</v>
      </c>
      <c r="C41" s="21">
        <v>10</v>
      </c>
    </row>
    <row r="42" spans="1:3">
      <c r="A42" s="25" t="s">
        <v>50</v>
      </c>
      <c r="B42" s="26">
        <v>4</v>
      </c>
      <c r="C42" s="21"/>
    </row>
    <row r="43" spans="1:3">
      <c r="A43" s="25" t="s">
        <v>51</v>
      </c>
      <c r="B43" s="26">
        <v>7</v>
      </c>
      <c r="C43" s="21"/>
    </row>
    <row r="44" spans="1:3">
      <c r="A44" s="15"/>
      <c r="B44" s="15"/>
      <c r="C44" s="23">
        <f>C5+C8+C30</f>
        <v>1112.4000000000001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view="pageBreakPreview" zoomScale="60" workbookViewId="0">
      <selection activeCell="O44" sqref="O44"/>
    </sheetView>
  </sheetViews>
  <sheetFormatPr defaultRowHeight="15"/>
  <cols>
    <col min="1" max="1" width="51.28515625" style="14" customWidth="1"/>
    <col min="2" max="2" width="7.28515625" style="14" customWidth="1"/>
    <col min="3" max="3" width="7.42578125" style="14" customWidth="1"/>
  </cols>
  <sheetData>
    <row r="1" spans="1:5">
      <c r="A1" s="54" t="s">
        <v>77</v>
      </c>
    </row>
    <row r="2" spans="1:5">
      <c r="C2" s="14">
        <v>2021</v>
      </c>
      <c r="D2">
        <v>2022</v>
      </c>
      <c r="E2">
        <v>2023</v>
      </c>
    </row>
    <row r="3" spans="1:5">
      <c r="A3" s="2" t="s">
        <v>20</v>
      </c>
      <c r="B3" s="2" t="s">
        <v>21</v>
      </c>
      <c r="C3" s="2" t="s">
        <v>23</v>
      </c>
      <c r="D3" s="29"/>
      <c r="E3" s="29"/>
    </row>
    <row r="4" spans="1:5">
      <c r="A4" s="19" t="s">
        <v>32</v>
      </c>
      <c r="B4" s="19">
        <v>2</v>
      </c>
      <c r="C4" s="21">
        <f>C5+C8</f>
        <v>339.4</v>
      </c>
      <c r="D4" s="21">
        <f t="shared" ref="D4:E4" si="0">D5+D8</f>
        <v>339.4</v>
      </c>
      <c r="E4" s="21">
        <f t="shared" si="0"/>
        <v>345.4</v>
      </c>
    </row>
    <row r="5" spans="1:5">
      <c r="A5" s="4" t="s">
        <v>0</v>
      </c>
      <c r="B5" s="5"/>
      <c r="C5" s="6">
        <f>C6+C7</f>
        <v>325.89999999999998</v>
      </c>
      <c r="D5" s="6">
        <f t="shared" ref="D5:E5" si="1">D6+D7</f>
        <v>325.89999999999998</v>
      </c>
      <c r="E5" s="6">
        <f t="shared" si="1"/>
        <v>331.4</v>
      </c>
    </row>
    <row r="6" spans="1:5">
      <c r="A6" s="7" t="s">
        <v>1</v>
      </c>
      <c r="B6" s="7">
        <v>211180</v>
      </c>
      <c r="C6" s="8">
        <v>252.6</v>
      </c>
      <c r="D6" s="30">
        <v>252.6</v>
      </c>
      <c r="E6" s="30">
        <v>256.89999999999998</v>
      </c>
    </row>
    <row r="7" spans="1:5">
      <c r="A7" s="7" t="s">
        <v>33</v>
      </c>
      <c r="B7" s="7">
        <v>212100</v>
      </c>
      <c r="C7" s="8">
        <v>73.3</v>
      </c>
      <c r="D7" s="30">
        <v>73.3</v>
      </c>
      <c r="E7" s="30">
        <v>74.5</v>
      </c>
    </row>
    <row r="8" spans="1:5">
      <c r="A8" s="5" t="s">
        <v>2</v>
      </c>
      <c r="B8" s="5"/>
      <c r="C8" s="6">
        <f>C9+C10+C11+C12+C13+C14+C15</f>
        <v>13.5</v>
      </c>
      <c r="D8" s="6">
        <f t="shared" ref="D8:E8" si="2">D9+D10+D11+D12+D13+D14+D15</f>
        <v>13.5</v>
      </c>
      <c r="E8" s="6">
        <f t="shared" si="2"/>
        <v>14</v>
      </c>
    </row>
    <row r="9" spans="1:5" ht="15.75" thickBot="1">
      <c r="A9" s="7" t="s">
        <v>3</v>
      </c>
      <c r="B9" s="7">
        <v>222110</v>
      </c>
      <c r="C9" s="8">
        <v>6</v>
      </c>
      <c r="D9" s="30">
        <v>6</v>
      </c>
      <c r="E9" s="30">
        <v>6</v>
      </c>
    </row>
    <row r="10" spans="1:5" ht="15.75" thickBot="1">
      <c r="A10" s="10" t="s">
        <v>40</v>
      </c>
      <c r="B10" s="7">
        <v>222500</v>
      </c>
      <c r="C10" s="8">
        <v>2</v>
      </c>
      <c r="D10" s="30">
        <v>2</v>
      </c>
      <c r="E10" s="30">
        <v>2</v>
      </c>
    </row>
    <row r="11" spans="1:5">
      <c r="A11" s="7" t="s">
        <v>7</v>
      </c>
      <c r="B11" s="7">
        <v>222710</v>
      </c>
      <c r="C11" s="8">
        <v>0.2</v>
      </c>
      <c r="D11" s="30">
        <v>0.2</v>
      </c>
      <c r="E11" s="30">
        <v>0.2</v>
      </c>
    </row>
    <row r="12" spans="1:5">
      <c r="A12" s="7" t="s">
        <v>9</v>
      </c>
      <c r="B12" s="7">
        <v>222970</v>
      </c>
      <c r="C12" s="8">
        <v>1.8</v>
      </c>
      <c r="D12" s="30">
        <v>1.8</v>
      </c>
      <c r="E12" s="30">
        <v>1.8</v>
      </c>
    </row>
    <row r="13" spans="1:5">
      <c r="A13" s="7" t="s">
        <v>10</v>
      </c>
      <c r="B13" s="7">
        <v>222980</v>
      </c>
      <c r="C13" s="8">
        <v>1</v>
      </c>
      <c r="D13" s="30">
        <v>1</v>
      </c>
      <c r="E13" s="30">
        <v>1</v>
      </c>
    </row>
    <row r="14" spans="1:5">
      <c r="A14" s="7" t="s">
        <v>11</v>
      </c>
      <c r="B14" s="7">
        <v>222990</v>
      </c>
      <c r="C14" s="8">
        <v>1.5</v>
      </c>
      <c r="D14" s="30">
        <v>1.5</v>
      </c>
      <c r="E14" s="30">
        <v>2</v>
      </c>
    </row>
    <row r="15" spans="1:5" ht="25.5">
      <c r="A15" s="7" t="s">
        <v>41</v>
      </c>
      <c r="B15" s="7">
        <v>273500</v>
      </c>
      <c r="C15" s="8">
        <v>1</v>
      </c>
      <c r="D15" s="30">
        <v>1</v>
      </c>
      <c r="E15" s="30">
        <v>1</v>
      </c>
    </row>
    <row r="16" spans="1:5">
      <c r="A16" s="5" t="s">
        <v>14</v>
      </c>
      <c r="B16" s="5"/>
      <c r="C16" s="6">
        <f>C18+C19+C22+C23</f>
        <v>18.5</v>
      </c>
      <c r="D16" s="6">
        <f t="shared" ref="D16:E16" si="3">D18+D19+D22+D23</f>
        <v>18.5</v>
      </c>
      <c r="E16" s="6">
        <f t="shared" si="3"/>
        <v>18.5</v>
      </c>
    </row>
    <row r="17" spans="1:5" ht="15.75" thickBot="1">
      <c r="A17" s="1" t="s">
        <v>78</v>
      </c>
      <c r="B17" s="12">
        <v>314110</v>
      </c>
      <c r="C17" s="8"/>
      <c r="D17" s="30"/>
      <c r="E17" s="30"/>
    </row>
    <row r="18" spans="1:5">
      <c r="A18" s="7" t="s">
        <v>15</v>
      </c>
      <c r="B18" s="7">
        <v>331110</v>
      </c>
      <c r="C18" s="8">
        <v>8</v>
      </c>
      <c r="D18" s="30">
        <v>8</v>
      </c>
      <c r="E18" s="30">
        <v>8</v>
      </c>
    </row>
    <row r="19" spans="1:5" ht="25.5">
      <c r="A19" s="7" t="s">
        <v>17</v>
      </c>
      <c r="B19" s="7">
        <v>336110</v>
      </c>
      <c r="C19" s="8">
        <v>1.5</v>
      </c>
      <c r="D19" s="30">
        <v>1.5</v>
      </c>
      <c r="E19" s="30">
        <v>1.5</v>
      </c>
    </row>
    <row r="20" spans="1:5">
      <c r="A20" s="25" t="s">
        <v>48</v>
      </c>
      <c r="B20" s="26">
        <v>0.5</v>
      </c>
      <c r="C20" s="8"/>
      <c r="D20" s="30"/>
      <c r="E20" s="30"/>
    </row>
    <row r="21" spans="1:5">
      <c r="A21" s="25" t="s">
        <v>63</v>
      </c>
      <c r="B21" s="26">
        <v>1</v>
      </c>
      <c r="C21" s="8"/>
      <c r="D21" s="30"/>
      <c r="E21" s="30"/>
    </row>
    <row r="22" spans="1:5">
      <c r="A22" s="7" t="s">
        <v>18</v>
      </c>
      <c r="B22" s="7">
        <v>337110</v>
      </c>
      <c r="C22" s="8">
        <v>3</v>
      </c>
      <c r="D22" s="30">
        <v>3</v>
      </c>
      <c r="E22" s="30">
        <v>3</v>
      </c>
    </row>
    <row r="23" spans="1:5">
      <c r="A23" s="7" t="s">
        <v>19</v>
      </c>
      <c r="B23" s="7">
        <v>339110</v>
      </c>
      <c r="C23" s="8">
        <v>6</v>
      </c>
      <c r="D23" s="30">
        <v>6</v>
      </c>
      <c r="E23" s="30">
        <v>6</v>
      </c>
    </row>
    <row r="24" spans="1:5">
      <c r="A24" s="25" t="s">
        <v>64</v>
      </c>
      <c r="B24" s="26">
        <v>6</v>
      </c>
      <c r="C24" s="8"/>
      <c r="D24" s="30"/>
      <c r="E24" s="30"/>
    </row>
    <row r="25" spans="1:5">
      <c r="A25" s="15"/>
      <c r="B25" s="15"/>
      <c r="C25" s="16">
        <f>C5+C8+C16</f>
        <v>357.9</v>
      </c>
      <c r="D25" s="16">
        <f t="shared" ref="D25:E25" si="4">D5+D8+D16</f>
        <v>357.9</v>
      </c>
      <c r="E25" s="16">
        <f t="shared" si="4"/>
        <v>363.9</v>
      </c>
    </row>
    <row r="27" spans="1:5">
      <c r="A27" s="54" t="s">
        <v>76</v>
      </c>
    </row>
    <row r="28" spans="1:5">
      <c r="C28" s="14">
        <v>2021</v>
      </c>
      <c r="D28">
        <v>2022</v>
      </c>
      <c r="E28">
        <v>2023</v>
      </c>
    </row>
    <row r="29" spans="1:5">
      <c r="A29" s="2" t="s">
        <v>20</v>
      </c>
      <c r="B29" s="2" t="s">
        <v>21</v>
      </c>
      <c r="C29" s="2" t="s">
        <v>24</v>
      </c>
      <c r="D29" s="30"/>
      <c r="E29" s="30"/>
    </row>
    <row r="30" spans="1:5">
      <c r="A30" s="19" t="s">
        <v>32</v>
      </c>
      <c r="B30" s="19">
        <v>2</v>
      </c>
      <c r="C30" s="21">
        <f>C31+C34</f>
        <v>111.60000000000001</v>
      </c>
      <c r="D30" s="21">
        <f t="shared" ref="D30:E30" si="5">D31+D34</f>
        <v>111.60000000000001</v>
      </c>
      <c r="E30" s="21">
        <f t="shared" si="5"/>
        <v>112</v>
      </c>
    </row>
    <row r="31" spans="1:5">
      <c r="A31" s="4" t="s">
        <v>0</v>
      </c>
      <c r="B31" s="5"/>
      <c r="C31" s="6">
        <f>C32+C33</f>
        <v>100.4</v>
      </c>
      <c r="D31" s="6">
        <f t="shared" ref="D31:E31" si="6">D32+D33</f>
        <v>100.4</v>
      </c>
      <c r="E31" s="6">
        <f t="shared" si="6"/>
        <v>100.8</v>
      </c>
    </row>
    <row r="32" spans="1:5">
      <c r="A32" s="7" t="s">
        <v>1</v>
      </c>
      <c r="B32" s="7">
        <v>211180</v>
      </c>
      <c r="C32" s="8">
        <v>77.8</v>
      </c>
      <c r="D32" s="30">
        <v>77.8</v>
      </c>
      <c r="E32" s="30">
        <v>78.099999999999994</v>
      </c>
    </row>
    <row r="33" spans="1:5">
      <c r="A33" s="7" t="s">
        <v>33</v>
      </c>
      <c r="B33" s="7">
        <v>212100</v>
      </c>
      <c r="C33" s="8">
        <v>22.6</v>
      </c>
      <c r="D33" s="30">
        <v>22.6</v>
      </c>
      <c r="E33" s="30">
        <v>22.7</v>
      </c>
    </row>
    <row r="34" spans="1:5">
      <c r="A34" s="5" t="s">
        <v>2</v>
      </c>
      <c r="B34" s="5"/>
      <c r="C34" s="6">
        <f>C35+C36+C37+C38+C39+C40+C41</f>
        <v>11.2</v>
      </c>
      <c r="D34" s="6">
        <f t="shared" ref="D34:E34" si="7">D35+D36+D37+D38+D39+D40+D41</f>
        <v>11.2</v>
      </c>
      <c r="E34" s="6">
        <f t="shared" si="7"/>
        <v>11.2</v>
      </c>
    </row>
    <row r="35" spans="1:5">
      <c r="A35" s="7" t="s">
        <v>3</v>
      </c>
      <c r="B35" s="7">
        <v>222110</v>
      </c>
      <c r="C35" s="8">
        <v>6</v>
      </c>
      <c r="D35" s="30">
        <v>6</v>
      </c>
      <c r="E35" s="30">
        <v>6</v>
      </c>
    </row>
    <row r="36" spans="1:5">
      <c r="A36" s="7" t="s">
        <v>4</v>
      </c>
      <c r="B36" s="7">
        <v>222210</v>
      </c>
      <c r="C36" s="8">
        <v>2</v>
      </c>
      <c r="D36" s="30">
        <v>2</v>
      </c>
      <c r="E36" s="30">
        <v>2</v>
      </c>
    </row>
    <row r="37" spans="1:5">
      <c r="A37" s="7" t="s">
        <v>7</v>
      </c>
      <c r="B37" s="7">
        <v>222710</v>
      </c>
      <c r="C37" s="8">
        <v>0.2</v>
      </c>
      <c r="D37" s="30">
        <v>0.2</v>
      </c>
      <c r="E37" s="30">
        <v>0.2</v>
      </c>
    </row>
    <row r="38" spans="1:5">
      <c r="A38" s="7" t="s">
        <v>9</v>
      </c>
      <c r="B38" s="7">
        <v>222970</v>
      </c>
      <c r="C38" s="8">
        <v>1.2</v>
      </c>
      <c r="D38" s="30">
        <v>1.2</v>
      </c>
      <c r="E38" s="30">
        <v>1.2</v>
      </c>
    </row>
    <row r="39" spans="1:5">
      <c r="A39" s="7" t="s">
        <v>10</v>
      </c>
      <c r="B39" s="7">
        <v>222980</v>
      </c>
      <c r="C39" s="8">
        <v>0.8</v>
      </c>
      <c r="D39" s="30">
        <v>0.8</v>
      </c>
      <c r="E39" s="30">
        <v>0.8</v>
      </c>
    </row>
    <row r="40" spans="1:5">
      <c r="A40" s="7" t="s">
        <v>11</v>
      </c>
      <c r="B40" s="7">
        <v>222990</v>
      </c>
      <c r="C40" s="8">
        <v>0.5</v>
      </c>
      <c r="D40" s="30">
        <v>0.5</v>
      </c>
      <c r="E40" s="30">
        <v>0.5</v>
      </c>
    </row>
    <row r="41" spans="1:5" ht="25.5">
      <c r="A41" s="7" t="s">
        <v>41</v>
      </c>
      <c r="B41" s="7">
        <v>273500</v>
      </c>
      <c r="C41" s="8">
        <v>0.5</v>
      </c>
      <c r="D41" s="30">
        <v>0.5</v>
      </c>
      <c r="E41" s="30">
        <v>0.5</v>
      </c>
    </row>
    <row r="42" spans="1:5">
      <c r="A42" s="5" t="s">
        <v>14</v>
      </c>
      <c r="B42" s="5"/>
      <c r="C42" s="6">
        <f>C43+C44</f>
        <v>7.5</v>
      </c>
      <c r="D42" s="6">
        <f t="shared" ref="D42:E42" si="8">D43+D44</f>
        <v>7.5</v>
      </c>
      <c r="E42" s="6">
        <f t="shared" si="8"/>
        <v>7.5</v>
      </c>
    </row>
    <row r="43" spans="1:5">
      <c r="A43" s="7" t="s">
        <v>15</v>
      </c>
      <c r="B43" s="7">
        <v>331110</v>
      </c>
      <c r="C43" s="8">
        <v>7</v>
      </c>
      <c r="D43" s="30">
        <v>7</v>
      </c>
      <c r="E43" s="30">
        <v>7</v>
      </c>
    </row>
    <row r="44" spans="1:5" ht="25.5">
      <c r="A44" s="7" t="s">
        <v>17</v>
      </c>
      <c r="B44" s="7">
        <v>336110</v>
      </c>
      <c r="C44" s="8">
        <v>0.5</v>
      </c>
      <c r="D44" s="30">
        <v>0.5</v>
      </c>
      <c r="E44" s="30">
        <v>0.5</v>
      </c>
    </row>
    <row r="45" spans="1:5">
      <c r="A45" s="25" t="s">
        <v>62</v>
      </c>
      <c r="B45" s="26">
        <v>0.3</v>
      </c>
      <c r="C45" s="8"/>
      <c r="D45" s="30"/>
      <c r="E45" s="30"/>
    </row>
    <row r="46" spans="1:5">
      <c r="A46" s="25" t="s">
        <v>63</v>
      </c>
      <c r="B46" s="26">
        <v>0.2</v>
      </c>
      <c r="C46" s="8"/>
      <c r="D46" s="30"/>
      <c r="E46" s="30"/>
    </row>
    <row r="47" spans="1:5">
      <c r="A47" s="15"/>
      <c r="B47" s="15"/>
      <c r="C47" s="16">
        <f>C31+C34+C42</f>
        <v>119.10000000000001</v>
      </c>
      <c r="D47" s="16">
        <f t="shared" ref="D47:E47" si="9">D31+D34+D42</f>
        <v>119.10000000000001</v>
      </c>
      <c r="E47" s="16">
        <f t="shared" si="9"/>
        <v>119.5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C22" sqref="C22"/>
    </sheetView>
  </sheetViews>
  <sheetFormatPr defaultRowHeight="15"/>
  <cols>
    <col min="1" max="1" width="59" style="14" customWidth="1"/>
    <col min="2" max="3" width="9.140625" style="14"/>
  </cols>
  <sheetData>
    <row r="1" spans="1:3">
      <c r="A1" s="28" t="s">
        <v>61</v>
      </c>
    </row>
    <row r="3" spans="1:3">
      <c r="A3" s="2" t="s">
        <v>20</v>
      </c>
      <c r="B3" s="2" t="s">
        <v>21</v>
      </c>
      <c r="C3" s="2" t="s">
        <v>24</v>
      </c>
    </row>
    <row r="4" spans="1:3">
      <c r="A4" s="19" t="s">
        <v>32</v>
      </c>
      <c r="B4" s="2">
        <v>2</v>
      </c>
      <c r="C4" s="8">
        <f>C5+C8</f>
        <v>111.60000000000001</v>
      </c>
    </row>
    <row r="5" spans="1:3">
      <c r="A5" s="4" t="s">
        <v>0</v>
      </c>
      <c r="B5" s="5"/>
      <c r="C5" s="6">
        <f>C6+C7</f>
        <v>100.4</v>
      </c>
    </row>
    <row r="6" spans="1:3">
      <c r="A6" s="7" t="s">
        <v>1</v>
      </c>
      <c r="B6" s="7">
        <v>211180</v>
      </c>
      <c r="C6" s="8">
        <v>77.8</v>
      </c>
    </row>
    <row r="7" spans="1:3">
      <c r="A7" s="7" t="s">
        <v>33</v>
      </c>
      <c r="B7" s="7">
        <v>212100</v>
      </c>
      <c r="C7" s="8">
        <v>22.6</v>
      </c>
    </row>
    <row r="8" spans="1:3">
      <c r="A8" s="5" t="s">
        <v>2</v>
      </c>
      <c r="B8" s="5"/>
      <c r="C8" s="6">
        <f>C9+C10+C11+C12+C13+C14+C15</f>
        <v>11.2</v>
      </c>
    </row>
    <row r="9" spans="1:3">
      <c r="A9" s="7" t="s">
        <v>3</v>
      </c>
      <c r="B9" s="7">
        <v>222110</v>
      </c>
      <c r="C9" s="8">
        <v>6</v>
      </c>
    </row>
    <row r="10" spans="1:3">
      <c r="A10" s="7" t="s">
        <v>4</v>
      </c>
      <c r="B10" s="7">
        <v>222210</v>
      </c>
      <c r="C10" s="8">
        <v>2</v>
      </c>
    </row>
    <row r="11" spans="1:3">
      <c r="A11" s="7" t="s">
        <v>7</v>
      </c>
      <c r="B11" s="7">
        <v>222710</v>
      </c>
      <c r="C11" s="8">
        <v>0.2</v>
      </c>
    </row>
    <row r="12" spans="1:3">
      <c r="A12" s="7" t="s">
        <v>9</v>
      </c>
      <c r="B12" s="7">
        <v>222970</v>
      </c>
      <c r="C12" s="8">
        <v>1.2</v>
      </c>
    </row>
    <row r="13" spans="1:3">
      <c r="A13" s="7" t="s">
        <v>10</v>
      </c>
      <c r="B13" s="7">
        <v>222980</v>
      </c>
      <c r="C13" s="8">
        <v>0.8</v>
      </c>
    </row>
    <row r="14" spans="1:3">
      <c r="A14" s="7" t="s">
        <v>11</v>
      </c>
      <c r="B14" s="7">
        <v>222990</v>
      </c>
      <c r="C14" s="8">
        <v>0.5</v>
      </c>
    </row>
    <row r="15" spans="1:3">
      <c r="A15" s="7" t="s">
        <v>41</v>
      </c>
      <c r="B15" s="7">
        <v>273500</v>
      </c>
      <c r="C15" s="8">
        <v>0.5</v>
      </c>
    </row>
    <row r="16" spans="1:3">
      <c r="A16" s="5" t="s">
        <v>14</v>
      </c>
      <c r="B16" s="5"/>
      <c r="C16" s="6">
        <f>C17+C18</f>
        <v>7.5</v>
      </c>
    </row>
    <row r="17" spans="1:3">
      <c r="A17" s="7" t="s">
        <v>15</v>
      </c>
      <c r="B17" s="7">
        <v>331110</v>
      </c>
      <c r="C17" s="8">
        <v>7</v>
      </c>
    </row>
    <row r="18" spans="1:3">
      <c r="A18" s="7" t="s">
        <v>17</v>
      </c>
      <c r="B18" s="7">
        <v>336110</v>
      </c>
      <c r="C18" s="8">
        <v>0.5</v>
      </c>
    </row>
    <row r="19" spans="1:3">
      <c r="A19" s="25" t="s">
        <v>62</v>
      </c>
      <c r="B19" s="26">
        <v>0.3</v>
      </c>
      <c r="C19" s="8"/>
    </row>
    <row r="20" spans="1:3">
      <c r="A20" s="25" t="s">
        <v>63</v>
      </c>
      <c r="B20" s="26">
        <v>0.2</v>
      </c>
      <c r="C20" s="8"/>
    </row>
    <row r="21" spans="1:3">
      <c r="A21" s="15"/>
      <c r="B21" s="15"/>
      <c r="C21" s="16">
        <f>C4+C16</f>
        <v>119.10000000000001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C4" sqref="C4"/>
    </sheetView>
  </sheetViews>
  <sheetFormatPr defaultRowHeight="15"/>
  <cols>
    <col min="1" max="1" width="61.28515625" style="14" customWidth="1"/>
    <col min="2" max="2" width="7" style="14" customWidth="1"/>
    <col min="3" max="3" width="7.28515625" style="14" customWidth="1"/>
  </cols>
  <sheetData>
    <row r="1" spans="1:3">
      <c r="A1" s="54" t="s">
        <v>69</v>
      </c>
    </row>
    <row r="2" spans="1:3">
      <c r="A2" s="2" t="s">
        <v>20</v>
      </c>
      <c r="B2" s="2" t="s">
        <v>21</v>
      </c>
      <c r="C2" s="2" t="s">
        <v>25</v>
      </c>
    </row>
    <row r="3" spans="1:3">
      <c r="A3" s="48"/>
      <c r="B3" s="50">
        <v>2</v>
      </c>
      <c r="C3" s="20">
        <f>C4+C5+C6</f>
        <v>36</v>
      </c>
    </row>
    <row r="4" spans="1:3" ht="15.75" thickBot="1">
      <c r="A4" s="9" t="s">
        <v>39</v>
      </c>
      <c r="B4" s="7">
        <v>222400</v>
      </c>
      <c r="C4" s="8">
        <v>3</v>
      </c>
    </row>
    <row r="5" spans="1:3" ht="15.75" thickBot="1">
      <c r="A5" s="10" t="s">
        <v>55</v>
      </c>
      <c r="B5" s="7">
        <v>222500</v>
      </c>
      <c r="C5" s="8">
        <v>8</v>
      </c>
    </row>
    <row r="6" spans="1:3">
      <c r="A6" s="7" t="s">
        <v>11</v>
      </c>
      <c r="B6" s="7">
        <v>222990</v>
      </c>
      <c r="C6" s="8">
        <v>25</v>
      </c>
    </row>
    <row r="7" spans="1:3">
      <c r="A7" s="49"/>
      <c r="B7" s="5">
        <v>3</v>
      </c>
      <c r="C7" s="20">
        <f>C8+C9+C10+C11</f>
        <v>23</v>
      </c>
    </row>
    <row r="8" spans="1:3" ht="15.75" thickBot="1">
      <c r="A8" s="1" t="s">
        <v>83</v>
      </c>
      <c r="B8" s="12">
        <v>314110</v>
      </c>
      <c r="C8" s="13">
        <v>2</v>
      </c>
    </row>
    <row r="9" spans="1:3" ht="30" customHeight="1">
      <c r="A9" s="60" t="s">
        <v>66</v>
      </c>
      <c r="B9" s="12">
        <v>316110</v>
      </c>
      <c r="C9" s="13">
        <v>3</v>
      </c>
    </row>
    <row r="10" spans="1:3">
      <c r="A10" s="7" t="s">
        <v>15</v>
      </c>
      <c r="B10" s="7">
        <v>331110</v>
      </c>
      <c r="C10" s="8">
        <v>5</v>
      </c>
    </row>
    <row r="11" spans="1:3">
      <c r="A11" s="7" t="s">
        <v>18</v>
      </c>
      <c r="B11" s="7">
        <v>337110</v>
      </c>
      <c r="C11" s="8">
        <v>13</v>
      </c>
    </row>
    <row r="12" spans="1:3">
      <c r="A12" s="15"/>
      <c r="B12" s="15"/>
      <c r="C12" s="23">
        <f>C3+C7</f>
        <v>59</v>
      </c>
    </row>
    <row r="14" spans="1:3">
      <c r="A14" s="54" t="s">
        <v>70</v>
      </c>
    </row>
    <row r="15" spans="1:3" ht="26.25">
      <c r="A15" s="2" t="s">
        <v>20</v>
      </c>
      <c r="B15" s="2" t="s">
        <v>21</v>
      </c>
      <c r="C15" s="3" t="s">
        <v>26</v>
      </c>
    </row>
    <row r="16" spans="1:3">
      <c r="A16" s="50"/>
      <c r="B16" s="50">
        <v>2</v>
      </c>
      <c r="C16" s="53">
        <f>C17+C18+C19</f>
        <v>253</v>
      </c>
    </row>
    <row r="17" spans="1:3">
      <c r="A17" s="7" t="s">
        <v>3</v>
      </c>
      <c r="B17" s="7">
        <v>222110</v>
      </c>
      <c r="C17" s="8">
        <v>245</v>
      </c>
    </row>
    <row r="18" spans="1:3" ht="15.75" thickBot="1">
      <c r="A18" s="9" t="s">
        <v>39</v>
      </c>
      <c r="B18" s="7">
        <v>222400</v>
      </c>
      <c r="C18" s="8">
        <v>2</v>
      </c>
    </row>
    <row r="19" spans="1:3">
      <c r="A19" s="7" t="s">
        <v>11</v>
      </c>
      <c r="B19" s="7">
        <v>222990</v>
      </c>
      <c r="C19" s="8">
        <v>6</v>
      </c>
    </row>
    <row r="20" spans="1:3">
      <c r="A20" s="5"/>
      <c r="B20" s="5">
        <v>3</v>
      </c>
      <c r="C20" s="20">
        <f>C21+C22+C23</f>
        <v>15</v>
      </c>
    </row>
    <row r="21" spans="1:3" ht="15.75" thickBot="1">
      <c r="A21" s="1" t="s">
        <v>36</v>
      </c>
      <c r="B21" s="51">
        <v>312120</v>
      </c>
      <c r="C21" s="52"/>
    </row>
    <row r="22" spans="1:3" ht="15.75" thickBot="1">
      <c r="A22" s="1" t="s">
        <v>54</v>
      </c>
      <c r="B22" s="7">
        <v>334110</v>
      </c>
      <c r="C22" s="8">
        <v>10</v>
      </c>
    </row>
    <row r="23" spans="1:3">
      <c r="A23" s="7" t="s">
        <v>18</v>
      </c>
      <c r="B23" s="7">
        <v>337110</v>
      </c>
      <c r="C23" s="8">
        <v>5</v>
      </c>
    </row>
    <row r="24" spans="1:3">
      <c r="A24" s="15"/>
      <c r="B24" s="15"/>
      <c r="C24" s="16">
        <f>SUM(C17:C23)</f>
        <v>283</v>
      </c>
    </row>
    <row r="26" spans="1:3">
      <c r="A26" s="55" t="s">
        <v>71</v>
      </c>
    </row>
    <row r="27" spans="1:3">
      <c r="A27" s="2" t="s">
        <v>20</v>
      </c>
      <c r="B27" s="2" t="s">
        <v>21</v>
      </c>
      <c r="C27" s="2" t="s">
        <v>27</v>
      </c>
    </row>
    <row r="28" spans="1:3" ht="15.75" thickBot="1">
      <c r="A28" s="1" t="s">
        <v>36</v>
      </c>
      <c r="B28" s="12">
        <v>312120</v>
      </c>
      <c r="C28" s="13">
        <v>192.5</v>
      </c>
    </row>
    <row r="29" spans="1:3">
      <c r="A29" s="15"/>
      <c r="B29" s="15"/>
      <c r="C29" s="16">
        <f>C28</f>
        <v>192.5</v>
      </c>
    </row>
    <row r="31" spans="1:3">
      <c r="A31" s="54" t="s">
        <v>72</v>
      </c>
    </row>
    <row r="32" spans="1:3" ht="39">
      <c r="A32" s="2" t="s">
        <v>20</v>
      </c>
      <c r="B32" s="2" t="s">
        <v>21</v>
      </c>
      <c r="C32" s="3" t="s">
        <v>28</v>
      </c>
    </row>
    <row r="33" spans="1:3">
      <c r="A33" s="50"/>
      <c r="B33" s="50">
        <v>2</v>
      </c>
      <c r="C33" s="53">
        <f>C34+C35</f>
        <v>63</v>
      </c>
    </row>
    <row r="34" spans="1:3" ht="15.75" thickBot="1">
      <c r="A34" s="7" t="s">
        <v>3</v>
      </c>
      <c r="B34" s="7">
        <v>222110</v>
      </c>
      <c r="C34" s="8">
        <v>50</v>
      </c>
    </row>
    <row r="35" spans="1:3" ht="15.75" thickBot="1">
      <c r="A35" s="10" t="s">
        <v>40</v>
      </c>
      <c r="B35" s="7">
        <v>222500</v>
      </c>
      <c r="C35" s="8">
        <v>13</v>
      </c>
    </row>
    <row r="36" spans="1:3">
      <c r="A36" s="59"/>
      <c r="B36" s="5">
        <v>3</v>
      </c>
      <c r="C36" s="20">
        <f>C37</f>
        <v>4</v>
      </c>
    </row>
    <row r="37" spans="1:3">
      <c r="A37" s="7" t="s">
        <v>18</v>
      </c>
      <c r="B37" s="7">
        <v>337110</v>
      </c>
      <c r="C37" s="8">
        <v>4</v>
      </c>
    </row>
    <row r="38" spans="1:3">
      <c r="A38" s="15"/>
      <c r="B38" s="15"/>
      <c r="C38" s="16">
        <f>C33+C36</f>
        <v>67</v>
      </c>
    </row>
    <row r="40" spans="1:3">
      <c r="A40" s="54" t="s">
        <v>73</v>
      </c>
    </row>
    <row r="41" spans="1:3">
      <c r="A41" s="2" t="s">
        <v>20</v>
      </c>
      <c r="B41" s="2" t="s">
        <v>21</v>
      </c>
      <c r="C41" s="2" t="s">
        <v>29</v>
      </c>
    </row>
    <row r="42" spans="1:3" ht="15.75" thickBot="1">
      <c r="A42" s="7" t="s">
        <v>11</v>
      </c>
      <c r="B42" s="7">
        <v>222990</v>
      </c>
      <c r="C42" s="8">
        <v>6</v>
      </c>
    </row>
    <row r="43" spans="1:3" ht="15.75" thickBot="1">
      <c r="A43" s="11" t="s">
        <v>53</v>
      </c>
      <c r="B43" s="7"/>
      <c r="C43" s="8"/>
    </row>
    <row r="44" spans="1:3">
      <c r="A44" s="15"/>
      <c r="B44" s="15"/>
      <c r="C44" s="16">
        <f>C42</f>
        <v>6</v>
      </c>
    </row>
  </sheetData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D18" sqref="D18"/>
    </sheetView>
  </sheetViews>
  <sheetFormatPr defaultRowHeight="15"/>
  <cols>
    <col min="1" max="1" width="59" style="14" customWidth="1"/>
    <col min="2" max="3" width="9.140625" style="14"/>
  </cols>
  <sheetData>
    <row r="1" spans="1:3">
      <c r="A1" s="54" t="s">
        <v>56</v>
      </c>
    </row>
    <row r="3" spans="1:3" ht="26.25">
      <c r="A3" s="2" t="s">
        <v>20</v>
      </c>
      <c r="B3" s="2" t="s">
        <v>21</v>
      </c>
      <c r="C3" s="3" t="s">
        <v>26</v>
      </c>
    </row>
    <row r="4" spans="1:3">
      <c r="A4" s="50"/>
      <c r="B4" s="50">
        <v>2</v>
      </c>
      <c r="C4" s="53">
        <f>C5+C6</f>
        <v>172</v>
      </c>
    </row>
    <row r="5" spans="1:3">
      <c r="A5" s="7" t="s">
        <v>3</v>
      </c>
      <c r="B5" s="7">
        <v>222110</v>
      </c>
      <c r="C5" s="8">
        <v>170</v>
      </c>
    </row>
    <row r="6" spans="1:3" ht="15.75" thickBot="1">
      <c r="A6" s="9" t="s">
        <v>39</v>
      </c>
      <c r="B6" s="7">
        <v>222400</v>
      </c>
      <c r="C6" s="8">
        <v>2</v>
      </c>
    </row>
    <row r="7" spans="1:3" ht="15.75" thickBot="1">
      <c r="A7" s="56"/>
      <c r="B7" s="5">
        <v>3</v>
      </c>
      <c r="C7" s="20">
        <f>C8+C9</f>
        <v>30</v>
      </c>
    </row>
    <row r="8" spans="1:3" ht="15.75" thickBot="1">
      <c r="A8" s="1" t="s">
        <v>54</v>
      </c>
      <c r="B8" s="7">
        <v>334110</v>
      </c>
      <c r="C8" s="8">
        <v>10</v>
      </c>
    </row>
    <row r="9" spans="1:3">
      <c r="A9" s="7" t="s">
        <v>18</v>
      </c>
      <c r="B9" s="7">
        <v>337110</v>
      </c>
      <c r="C9" s="8">
        <v>20</v>
      </c>
    </row>
    <row r="10" spans="1:3">
      <c r="A10" s="15"/>
      <c r="B10" s="15"/>
      <c r="C10" s="16">
        <f>C4+C7</f>
        <v>202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sqref="A1:C5"/>
    </sheetView>
  </sheetViews>
  <sheetFormatPr defaultRowHeight="15"/>
  <cols>
    <col min="1" max="1" width="55.140625" style="14" customWidth="1"/>
    <col min="2" max="3" width="9.140625" style="14"/>
  </cols>
  <sheetData>
    <row r="1" spans="1:3">
      <c r="A1" s="27" t="s">
        <v>57</v>
      </c>
    </row>
    <row r="3" spans="1:3">
      <c r="A3" s="2" t="s">
        <v>20</v>
      </c>
      <c r="B3" s="2" t="s">
        <v>21</v>
      </c>
      <c r="C3" s="2" t="s">
        <v>27</v>
      </c>
    </row>
    <row r="4" spans="1:3" ht="15.75" thickBot="1">
      <c r="A4" s="1" t="s">
        <v>36</v>
      </c>
      <c r="B4" s="12">
        <v>312120</v>
      </c>
      <c r="C4" s="13">
        <v>194.8</v>
      </c>
    </row>
    <row r="5" spans="1:3">
      <c r="A5" s="15"/>
      <c r="B5" s="15"/>
      <c r="C5" s="16">
        <f>C4</f>
        <v>194.8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C10" sqref="C10"/>
    </sheetView>
  </sheetViews>
  <sheetFormatPr defaultRowHeight="15"/>
  <cols>
    <col min="1" max="1" width="50.28515625" style="14" customWidth="1"/>
    <col min="2" max="3" width="9.140625" style="14"/>
  </cols>
  <sheetData>
    <row r="1" spans="1:3">
      <c r="A1" s="28" t="s">
        <v>58</v>
      </c>
    </row>
    <row r="3" spans="1:3" ht="26.25">
      <c r="A3" s="2" t="s">
        <v>20</v>
      </c>
      <c r="B3" s="2" t="s">
        <v>21</v>
      </c>
      <c r="C3" s="3" t="s">
        <v>28</v>
      </c>
    </row>
    <row r="4" spans="1:3">
      <c r="A4" s="58"/>
      <c r="B4" s="50">
        <v>2</v>
      </c>
      <c r="C4" s="53">
        <f>C5+C6</f>
        <v>76</v>
      </c>
    </row>
    <row r="5" spans="1:3" ht="15.75" thickBot="1">
      <c r="A5" s="57" t="s">
        <v>3</v>
      </c>
      <c r="B5" s="2">
        <v>222110</v>
      </c>
      <c r="C5" s="3">
        <v>50</v>
      </c>
    </row>
    <row r="6" spans="1:3" ht="15.75" thickBot="1">
      <c r="A6" s="10" t="s">
        <v>40</v>
      </c>
      <c r="B6" s="7">
        <v>222500</v>
      </c>
      <c r="C6" s="8">
        <v>26</v>
      </c>
    </row>
    <row r="7" spans="1:3">
      <c r="A7" s="59"/>
      <c r="B7" s="5">
        <v>3</v>
      </c>
      <c r="C7" s="20">
        <f>C8</f>
        <v>50</v>
      </c>
    </row>
    <row r="8" spans="1:3">
      <c r="A8" s="7" t="s">
        <v>18</v>
      </c>
      <c r="B8" s="7">
        <v>337110</v>
      </c>
      <c r="C8" s="8">
        <v>50</v>
      </c>
    </row>
    <row r="9" spans="1:3">
      <c r="A9" s="15"/>
      <c r="B9" s="15"/>
      <c r="C9" s="16">
        <f>C4+C7</f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sqref="A1:C6"/>
    </sheetView>
  </sheetViews>
  <sheetFormatPr defaultRowHeight="15"/>
  <cols>
    <col min="1" max="1" width="50" style="14" customWidth="1"/>
    <col min="2" max="3" width="9.140625" style="14"/>
  </cols>
  <sheetData>
    <row r="1" spans="1:3">
      <c r="A1" s="28" t="s">
        <v>59</v>
      </c>
    </row>
    <row r="3" spans="1:3">
      <c r="A3" s="2" t="s">
        <v>20</v>
      </c>
      <c r="B3" s="2" t="s">
        <v>21</v>
      </c>
      <c r="C3" s="2" t="s">
        <v>29</v>
      </c>
    </row>
    <row r="4" spans="1:3" ht="15.75" thickBot="1">
      <c r="A4" s="7" t="s">
        <v>11</v>
      </c>
      <c r="B4" s="7">
        <v>222990</v>
      </c>
      <c r="C4" s="8">
        <v>7</v>
      </c>
    </row>
    <row r="5" spans="1:3" ht="15.75" thickBot="1">
      <c r="A5" s="11" t="s">
        <v>53</v>
      </c>
      <c r="B5" s="7"/>
      <c r="C5" s="8"/>
    </row>
    <row r="6" spans="1:3">
      <c r="A6" s="15"/>
      <c r="B6" s="15"/>
      <c r="C6" s="16">
        <f>C4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6</vt:i4>
      </vt:variant>
    </vt:vector>
  </HeadingPairs>
  <TitlesOfParts>
    <vt:vector size="19" baseType="lpstr">
      <vt:lpstr>Лист1</vt:lpstr>
      <vt:lpstr>aparat</vt:lpstr>
      <vt:lpstr>casa de cultură</vt:lpstr>
      <vt:lpstr>biblioteca</vt:lpstr>
      <vt:lpstr>amenajare</vt:lpstr>
      <vt:lpstr>aprovizionare cu apă</vt:lpstr>
      <vt:lpstr>drumuri</vt:lpstr>
      <vt:lpstr>iluminarea stradală</vt:lpstr>
      <vt:lpstr>sport</vt:lpstr>
      <vt:lpstr>activități culturale</vt:lpstr>
      <vt:lpstr>rezerva</vt:lpstr>
      <vt:lpstr>venituri</vt:lpstr>
      <vt:lpstr>Лист2</vt:lpstr>
      <vt:lpstr>'activități culturale'!Область_печати</vt:lpstr>
      <vt:lpstr>amenajare!Область_печати</vt:lpstr>
      <vt:lpstr>aparat!Область_печати</vt:lpstr>
      <vt:lpstr>venituri!Область_печати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2025-11-27T06:51:20Z</dcterms:modified>
</cp:coreProperties>
</file>